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סוג'!$G$1:$J$30</definedName>
    <definedName name="_xlnm.Print_Area" localSheetId="1">'פרוט עמלות והוצאות לתקופה '!$A$1:$E$50</definedName>
    <definedName name="_xlnm.Print_Area" localSheetId="2">'פרוט עמלות ניהול חיצוני לתקופה'!$A$1:$H$62</definedName>
  </definedNames>
  <calcPr fullCalcOnLoad="1"/>
</workbook>
</file>

<file path=xl/sharedStrings.xml><?xml version="1.0" encoding="utf-8"?>
<sst xmlns="http://schemas.openxmlformats.org/spreadsheetml/2006/main" count="187" uniqueCount="104">
  <si>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</si>
  <si>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</si>
  <si>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</si>
  <si>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</si>
  <si>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</si>
  <si>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</si>
  <si>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</si>
  <si>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</si>
  <si>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</si>
  <si>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</si>
  <si>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</si>
  <si>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</si>
  <si>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</si>
  <si>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</si>
  <si>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</si>
  <si>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</si>
  <si>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</si>
  <si>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</si>
  <si>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</si>
  <si>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</si>
  <si>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</si>
  <si>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</si>
  <si>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</si>
  <si>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</si>
  <si>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</si>
  <si>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</si>
  <si>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</si>
  <si>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</si>
  <si>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</si>
  <si>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</si>
  <si>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</si>
  <si>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</si>
  <si>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</si>
  <si>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</si>
  <si>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</si>
  <si>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</si>
  <si>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</si>
  <si>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</si>
  <si>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</si>
  <si>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</si>
  <si>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</si>
  <si>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</si>
  <si>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</si>
  <si>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</si>
  <si>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</si>
  <si>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</si>
  <si>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</si>
  <si>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</si>
  <si>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</si>
  <si>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</si>
  <si>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</si>
  <si>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</si>
  <si>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</si>
  <si>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</si>
  <si>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</si>
  <si>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</si>
  <si>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</si>
  <si>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</si>
  <si>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</si>
  <si>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</si>
  <si>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</si>
  <si>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</si>
  <si>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</si>
  <si>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</si>
  <si>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</si>
  <si>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</si>
  <si>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</si>
  <si>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</si>
  <si>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</si>
  <si>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</si>
  <si>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PICTET - EMERGING LOCAL CURREN</t>
  </si>
  <si>
    <t>CREDIT SUISSE NOVA</t>
  </si>
  <si>
    <t>SPDR</t>
  </si>
  <si>
    <t>WISDOMTREE</t>
  </si>
  <si>
    <t>VANGUARD</t>
  </si>
  <si>
    <t>רוטשילד ק.הון</t>
  </si>
  <si>
    <t>NEUBERGER BERMAN HIGH YIELD BO</t>
  </si>
  <si>
    <t>PICTET - US HIGH YIELD - IUSD</t>
  </si>
  <si>
    <t>PIMCO FUNDS GLOBAL INVESTORS S</t>
  </si>
  <si>
    <t>הראל סל בע"מ</t>
  </si>
  <si>
    <t>קסם</t>
  </si>
  <si>
    <t>DIAMONDS</t>
  </si>
  <si>
    <t xml:space="preserve">Powershares </t>
  </si>
  <si>
    <t>Consumer</t>
  </si>
  <si>
    <t xml:space="preserve">GLOBAL X CHINA </t>
  </si>
  <si>
    <t xml:space="preserve">EGSHARES EMERGING MARKETS </t>
  </si>
  <si>
    <t>ברוקר א</t>
  </si>
  <si>
    <t>Health Care Select Sector SP</t>
  </si>
  <si>
    <t xml:space="preserve">       קופה 420 פרח מסלול כללי- סך התשלומים ששולמו בגין כל סוג של הוצאה ישירה לשנה המסתיימת ביום: 31/12/2015</t>
  </si>
  <si>
    <t>ROBECO CAPITAL GROWTH FUNDS</t>
  </si>
  <si>
    <t>INVESCO ZODIAC FUNDS - INVESCO</t>
  </si>
  <si>
    <t>UBAM - GLOBAL HIGH YIELD SOLUT</t>
  </si>
  <si>
    <t>AVIVA INVESTORS SICAV - GLOBAL</t>
  </si>
  <si>
    <t>BLACKROCK GLOBAL FUNDS - EMERG</t>
  </si>
  <si>
    <t>iShares</t>
  </si>
  <si>
    <t>EMERGING GLOBAL SHARES</t>
  </si>
  <si>
    <t>Technology Select Sector SPD</t>
  </si>
  <si>
    <t>Financial Select Sector SPDR</t>
  </si>
  <si>
    <t>Energy Select Sector SPDR Fu</t>
  </si>
  <si>
    <t>Industrial Select Sector SPD</t>
  </si>
  <si>
    <t xml:space="preserve">        פרח מצרפי- סך התשלומים ששולמו בגין כל סוג של הוצאה ישירה לשנה המסתיימת ביום: 31/12/2015</t>
  </si>
  <si>
    <t xml:space="preserve">  קופה 1471 פרח מסלול אגח ללא מניות- סך התשלומים ששולמו בגין כל סוג של הוצאה ישירה לשנה המסתיימת ביום: 31/12/2015</t>
  </si>
  <si>
    <t xml:space="preserve">   פרח מצרפי- סך התשלומים ששולמו בגין כל סוג של הוצאה ישירה לשנה המסתיימת ביום: 31/12/2015</t>
  </si>
  <si>
    <t>פרח מצרפי- סך התשלומים ששולמו בגין כל סוג של הוצאה ישירה לשנה המסתיימת ביום: 31/12/2015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</si>
</sst>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3" fontId="1" fillId="0" borderId="0" xfId="35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11" xfId="0" applyFont="1" applyBorder="1" applyAlignment="1">
      <alignment horizontal="right"/>
    </xf>
    <xf numFmtId="43" fontId="0" fillId="0" borderId="0" xfId="35" applyFont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rightToLeft="1" tabSelected="1" zoomScalePageLayoutView="0" workbookViewId="0" topLeftCell="A1">
      <selection activeCell="D6" sqref="D6"/>
    </sheetView>
  </sheetViews>
  <sheetFormatPr defaultColWidth="9.140625" defaultRowHeight="12.75"/>
  <cols>
    <col min="2" max="2" width="59.421875" style="0" customWidth="1"/>
    <col min="3" max="3" width="33.7109375" style="3" customWidth="1"/>
    <col min="4" max="5" width="11.28125" style="0" customWidth="1"/>
    <col min="6" max="6" width="11.140625" style="0" customWidth="1"/>
    <col min="7" max="7" width="59.421875" style="0" customWidth="1"/>
    <col min="8" max="8" width="33.7109375" style="3" customWidth="1"/>
    <col min="9" max="9" width="18.140625" style="0" customWidth="1"/>
    <col min="10" max="10" width="11.140625" style="0" customWidth="1"/>
    <col min="11" max="11" width="59.421875" style="0" customWidth="1"/>
    <col min="12" max="12" width="33.7109375" style="3" customWidth="1"/>
  </cols>
  <sheetData>
    <row r="1" spans="2:12" ht="12.75">
      <c r="B1" s="27"/>
      <c r="C1" s="27" t="s">
        <v>100</v>
      </c>
      <c r="G1" s="27"/>
      <c r="H1" s="27" t="s">
        <v>88</v>
      </c>
      <c r="I1" s="27"/>
      <c r="K1" s="27"/>
      <c r="L1" s="27" t="s">
        <v>101</v>
      </c>
    </row>
    <row r="2" spans="2:12" ht="25.5" customHeight="1">
      <c r="B2" s="3"/>
      <c r="C2" s="4" t="s">
        <v>0</v>
      </c>
      <c r="D2" s="3"/>
      <c r="E2" s="3"/>
      <c r="F2" s="3"/>
      <c r="G2" s="3"/>
      <c r="H2" s="4" t="s">
        <v>0</v>
      </c>
      <c r="I2" s="4"/>
      <c r="J2" s="3"/>
      <c r="K2" s="3"/>
      <c r="L2" s="4" t="s">
        <v>0</v>
      </c>
    </row>
    <row r="3" spans="2:12" ht="12.75">
      <c r="B3" s="24" t="s">
        <v>22</v>
      </c>
      <c r="C3" s="18">
        <f>SUM(C4:C5)</f>
        <v>53.495</v>
      </c>
      <c r="D3" s="4"/>
      <c r="E3" s="4"/>
      <c r="F3" s="4"/>
      <c r="G3" s="24" t="s">
        <v>22</v>
      </c>
      <c r="H3" s="18">
        <v>52.265</v>
      </c>
      <c r="I3" s="9"/>
      <c r="J3" s="4"/>
      <c r="K3" s="24" t="s">
        <v>22</v>
      </c>
      <c r="L3" s="18">
        <f>SUM(L4:L5)</f>
        <v>1.23</v>
      </c>
    </row>
    <row r="4" spans="2:12" ht="12.75">
      <c r="B4" s="25" t="s">
        <v>28</v>
      </c>
      <c r="C4" s="18">
        <f>H4+L4</f>
        <v>0</v>
      </c>
      <c r="D4" s="4"/>
      <c r="E4" s="4"/>
      <c r="F4" s="4"/>
      <c r="G4" s="25" t="s">
        <v>28</v>
      </c>
      <c r="H4" s="18">
        <v>0</v>
      </c>
      <c r="I4" s="9"/>
      <c r="J4" s="4"/>
      <c r="K4" s="25" t="s">
        <v>28</v>
      </c>
      <c r="L4" s="18">
        <v>0</v>
      </c>
    </row>
    <row r="5" spans="2:12" ht="12.75">
      <c r="B5" s="25" t="s">
        <v>29</v>
      </c>
      <c r="C5" s="18">
        <f>H5+L5</f>
        <v>53.495</v>
      </c>
      <c r="D5" s="4"/>
      <c r="E5" s="4"/>
      <c r="F5" s="4"/>
      <c r="G5" s="25" t="s">
        <v>29</v>
      </c>
      <c r="H5" s="18">
        <v>52.265</v>
      </c>
      <c r="I5" s="9"/>
      <c r="J5" s="4"/>
      <c r="K5" s="25" t="s">
        <v>29</v>
      </c>
      <c r="L5" s="18">
        <v>1.23</v>
      </c>
    </row>
    <row r="6" spans="2:12" ht="12.75">
      <c r="B6" s="4"/>
      <c r="C6" s="18"/>
      <c r="D6" s="4"/>
      <c r="E6" s="4"/>
      <c r="F6" s="4"/>
      <c r="G6" s="4"/>
      <c r="H6" s="18"/>
      <c r="I6" s="9"/>
      <c r="J6" s="4"/>
      <c r="K6" s="4"/>
      <c r="L6" s="18"/>
    </row>
    <row r="7" spans="2:12" ht="12.75">
      <c r="B7" s="24" t="s">
        <v>23</v>
      </c>
      <c r="C7" s="18">
        <f>SUM(C8:C9)</f>
        <v>59.211000000000006</v>
      </c>
      <c r="D7" s="4"/>
      <c r="E7" s="4"/>
      <c r="F7" s="4"/>
      <c r="G7" s="24" t="s">
        <v>23</v>
      </c>
      <c r="H7" s="18">
        <v>56.081</v>
      </c>
      <c r="I7" s="9"/>
      <c r="J7" s="4"/>
      <c r="K7" s="24" t="s">
        <v>23</v>
      </c>
      <c r="L7" s="18">
        <f>SUM(L8:L9)</f>
        <v>3.13</v>
      </c>
    </row>
    <row r="8" spans="2:12" ht="12.75">
      <c r="B8" s="25" t="s">
        <v>30</v>
      </c>
      <c r="C8" s="18">
        <f>H8+L8</f>
        <v>0</v>
      </c>
      <c r="D8" s="4"/>
      <c r="E8" s="4"/>
      <c r="F8" s="4"/>
      <c r="G8" s="25" t="s">
        <v>30</v>
      </c>
      <c r="H8" s="18">
        <v>0</v>
      </c>
      <c r="I8" s="9"/>
      <c r="J8" s="4"/>
      <c r="K8" s="25" t="s">
        <v>30</v>
      </c>
      <c r="L8" s="18">
        <v>0</v>
      </c>
    </row>
    <row r="9" spans="2:12" ht="12.75">
      <c r="B9" s="25" t="s">
        <v>31</v>
      </c>
      <c r="C9" s="18">
        <f>H9+L9</f>
        <v>59.211000000000006</v>
      </c>
      <c r="D9" s="4"/>
      <c r="E9" s="4"/>
      <c r="F9" s="4"/>
      <c r="G9" s="25" t="s">
        <v>31</v>
      </c>
      <c r="H9" s="18">
        <v>56.081</v>
      </c>
      <c r="I9" s="9"/>
      <c r="J9" s="4"/>
      <c r="K9" s="25" t="s">
        <v>31</v>
      </c>
      <c r="L9" s="18">
        <v>3.13</v>
      </c>
    </row>
    <row r="10" spans="2:12" ht="12.75">
      <c r="B10" s="4"/>
      <c r="C10" s="18"/>
      <c r="D10" s="4"/>
      <c r="E10" s="4"/>
      <c r="F10" s="4"/>
      <c r="G10" s="4"/>
      <c r="H10" s="18"/>
      <c r="I10" s="9"/>
      <c r="J10" s="4"/>
      <c r="K10" s="4"/>
      <c r="L10" s="18"/>
    </row>
    <row r="11" spans="2:12" ht="12.75">
      <c r="B11" s="4"/>
      <c r="C11" s="18"/>
      <c r="D11" s="4"/>
      <c r="E11" s="4"/>
      <c r="F11" s="4"/>
      <c r="G11" s="4"/>
      <c r="H11" s="18"/>
      <c r="I11" s="9"/>
      <c r="J11" s="4"/>
      <c r="K11" s="4"/>
      <c r="L11" s="18"/>
    </row>
    <row r="12" spans="2:12" ht="12.75">
      <c r="B12" s="24" t="s">
        <v>32</v>
      </c>
      <c r="C12" s="18">
        <f>SUM(C13:C15)</f>
        <v>0</v>
      </c>
      <c r="D12" s="4"/>
      <c r="E12" s="4"/>
      <c r="F12" s="4"/>
      <c r="G12" s="24" t="s">
        <v>32</v>
      </c>
      <c r="H12" s="18">
        <v>0</v>
      </c>
      <c r="I12" s="9"/>
      <c r="J12" s="4"/>
      <c r="K12" s="24" t="s">
        <v>32</v>
      </c>
      <c r="L12" s="18">
        <f>SUM(L13:L15)</f>
        <v>0</v>
      </c>
    </row>
    <row r="13" spans="2:12" ht="25.5">
      <c r="B13" s="25" t="s">
        <v>33</v>
      </c>
      <c r="C13" s="18">
        <f>H13+L13</f>
        <v>0</v>
      </c>
      <c r="D13" s="4"/>
      <c r="E13" s="4"/>
      <c r="F13" s="4"/>
      <c r="G13" s="25" t="s">
        <v>33</v>
      </c>
      <c r="H13" s="18">
        <v>0</v>
      </c>
      <c r="I13" s="9"/>
      <c r="J13" s="4"/>
      <c r="K13" s="25" t="s">
        <v>33</v>
      </c>
      <c r="L13" s="18">
        <v>0</v>
      </c>
    </row>
    <row r="14" spans="2:12" ht="12.75">
      <c r="B14" s="25" t="s">
        <v>34</v>
      </c>
      <c r="C14" s="18">
        <f>H14+L14</f>
        <v>0</v>
      </c>
      <c r="D14" s="4"/>
      <c r="E14" s="4"/>
      <c r="F14" s="4"/>
      <c r="G14" s="25" t="s">
        <v>34</v>
      </c>
      <c r="H14" s="18">
        <v>0</v>
      </c>
      <c r="I14" s="9"/>
      <c r="J14" s="4"/>
      <c r="K14" s="25" t="s">
        <v>34</v>
      </c>
      <c r="L14" s="18">
        <v>0</v>
      </c>
    </row>
    <row r="15" spans="2:12" ht="12.75">
      <c r="B15" s="25" t="s">
        <v>35</v>
      </c>
      <c r="C15" s="18">
        <f>H15+L15</f>
        <v>0</v>
      </c>
      <c r="D15" s="4"/>
      <c r="E15" s="4"/>
      <c r="F15" s="4"/>
      <c r="G15" s="25" t="s">
        <v>35</v>
      </c>
      <c r="H15" s="18">
        <v>0</v>
      </c>
      <c r="I15" s="9"/>
      <c r="J15" s="4"/>
      <c r="K15" s="25" t="s">
        <v>35</v>
      </c>
      <c r="L15" s="18">
        <v>0</v>
      </c>
    </row>
    <row r="16" spans="2:12" ht="12.75">
      <c r="B16" s="23"/>
      <c r="C16" s="18"/>
      <c r="D16" s="4"/>
      <c r="E16" s="4"/>
      <c r="F16" s="4"/>
      <c r="G16" s="23"/>
      <c r="H16" s="18"/>
      <c r="I16" s="9"/>
      <c r="J16" s="4"/>
      <c r="K16" s="23"/>
      <c r="L16" s="18"/>
    </row>
    <row r="17" spans="2:12" ht="12.75">
      <c r="B17" s="24" t="s">
        <v>24</v>
      </c>
      <c r="C17" s="21">
        <f>SUM(C18:C25)</f>
        <v>172.76553588582743</v>
      </c>
      <c r="D17" s="4"/>
      <c r="E17" s="4"/>
      <c r="F17" s="4"/>
      <c r="G17" s="24" t="s">
        <v>24</v>
      </c>
      <c r="H17" s="21">
        <v>172.76553588582743</v>
      </c>
      <c r="I17" s="9"/>
      <c r="J17" s="4"/>
      <c r="K17" s="24" t="s">
        <v>24</v>
      </c>
      <c r="L17" s="18">
        <f>SUM(L18:L25)</f>
        <v>0</v>
      </c>
    </row>
    <row r="18" spans="2:12" ht="15" customHeight="1">
      <c r="B18" s="25" t="s">
        <v>36</v>
      </c>
      <c r="C18" s="18">
        <f>H18+L18</f>
        <v>3.368</v>
      </c>
      <c r="D18" s="4"/>
      <c r="E18" s="4"/>
      <c r="F18" s="4"/>
      <c r="G18" s="25" t="s">
        <v>36</v>
      </c>
      <c r="H18" s="18">
        <v>3.368</v>
      </c>
      <c r="I18" s="9"/>
      <c r="J18" s="4"/>
      <c r="K18" s="25" t="s">
        <v>36</v>
      </c>
      <c r="L18" s="18">
        <v>0</v>
      </c>
    </row>
    <row r="19" spans="2:12" ht="14.25" customHeight="1">
      <c r="B19" s="25" t="s">
        <v>37</v>
      </c>
      <c r="C19" s="18">
        <f aca="true" t="shared" si="0" ref="C19:C25">H19+L19</f>
        <v>0</v>
      </c>
      <c r="D19" s="4"/>
      <c r="E19" s="4"/>
      <c r="F19" s="4"/>
      <c r="G19" s="25" t="s">
        <v>37</v>
      </c>
      <c r="H19" s="18">
        <v>0</v>
      </c>
      <c r="I19" s="9"/>
      <c r="J19" s="4"/>
      <c r="K19" s="25" t="s">
        <v>37</v>
      </c>
      <c r="L19" s="18">
        <v>0</v>
      </c>
    </row>
    <row r="20" spans="2:12" ht="13.5" customHeight="1">
      <c r="B20" s="25" t="s">
        <v>38</v>
      </c>
      <c r="C20" s="18">
        <f t="shared" si="0"/>
        <v>0</v>
      </c>
      <c r="D20" s="4"/>
      <c r="E20" s="4"/>
      <c r="F20" s="4"/>
      <c r="G20" s="25" t="s">
        <v>38</v>
      </c>
      <c r="H20" s="18">
        <v>0</v>
      </c>
      <c r="I20" s="9"/>
      <c r="J20" s="4"/>
      <c r="K20" s="25" t="s">
        <v>38</v>
      </c>
      <c r="L20" s="18">
        <v>0</v>
      </c>
    </row>
    <row r="21" spans="2:12" ht="12.75">
      <c r="B21" s="25" t="s">
        <v>39</v>
      </c>
      <c r="C21" s="18">
        <f t="shared" si="0"/>
        <v>0</v>
      </c>
      <c r="D21" s="4"/>
      <c r="E21" s="4"/>
      <c r="F21" s="4"/>
      <c r="G21" s="25" t="s">
        <v>39</v>
      </c>
      <c r="H21" s="18">
        <v>0</v>
      </c>
      <c r="I21" s="9"/>
      <c r="J21" s="4"/>
      <c r="K21" s="25" t="s">
        <v>39</v>
      </c>
      <c r="L21" s="18">
        <v>0</v>
      </c>
    </row>
    <row r="22" spans="2:12" ht="12.75">
      <c r="B22" s="25" t="s">
        <v>40</v>
      </c>
      <c r="C22" s="18">
        <f t="shared" si="0"/>
        <v>12.343</v>
      </c>
      <c r="D22" s="4"/>
      <c r="E22" s="4"/>
      <c r="F22" s="4"/>
      <c r="G22" s="25" t="s">
        <v>40</v>
      </c>
      <c r="H22" s="21">
        <v>12.343</v>
      </c>
      <c r="I22" s="9"/>
      <c r="J22" s="4"/>
      <c r="K22" s="25" t="s">
        <v>40</v>
      </c>
      <c r="L22" s="18">
        <v>0</v>
      </c>
    </row>
    <row r="23" spans="2:12" ht="12.75">
      <c r="B23" s="25" t="s">
        <v>41</v>
      </c>
      <c r="C23" s="18">
        <f t="shared" si="0"/>
        <v>118.31453588582741</v>
      </c>
      <c r="D23" s="4"/>
      <c r="E23" s="4"/>
      <c r="F23" s="4"/>
      <c r="G23" s="25" t="s">
        <v>41</v>
      </c>
      <c r="H23" s="21">
        <v>118.31453588582741</v>
      </c>
      <c r="I23" s="9"/>
      <c r="J23" s="4"/>
      <c r="K23" s="25" t="s">
        <v>41</v>
      </c>
      <c r="L23" s="18">
        <v>0</v>
      </c>
    </row>
    <row r="24" spans="2:12" ht="14.25" customHeight="1">
      <c r="B24" s="25" t="s">
        <v>42</v>
      </c>
      <c r="C24" s="18">
        <f t="shared" si="0"/>
        <v>0</v>
      </c>
      <c r="D24" s="4"/>
      <c r="E24" s="4"/>
      <c r="F24" s="4"/>
      <c r="G24" s="25" t="s">
        <v>42</v>
      </c>
      <c r="H24" s="18">
        <v>0</v>
      </c>
      <c r="I24" s="9"/>
      <c r="J24" s="4"/>
      <c r="K24" s="25" t="s">
        <v>42</v>
      </c>
      <c r="L24" s="18">
        <v>0</v>
      </c>
    </row>
    <row r="25" spans="2:12" ht="12.75">
      <c r="B25" s="25" t="s">
        <v>43</v>
      </c>
      <c r="C25" s="18">
        <f t="shared" si="0"/>
        <v>38.74</v>
      </c>
      <c r="D25" s="4"/>
      <c r="E25" s="4"/>
      <c r="F25" s="4"/>
      <c r="G25" s="25" t="s">
        <v>43</v>
      </c>
      <c r="H25" s="18">
        <v>38.74</v>
      </c>
      <c r="I25" s="9"/>
      <c r="J25" s="4"/>
      <c r="K25" s="25" t="s">
        <v>43</v>
      </c>
      <c r="L25" s="18">
        <v>0</v>
      </c>
    </row>
    <row r="26" spans="2:12" ht="12.75">
      <c r="B26" s="24"/>
      <c r="C26" s="21"/>
      <c r="D26" s="4"/>
      <c r="E26" s="4"/>
      <c r="F26" s="4"/>
      <c r="G26" s="24"/>
      <c r="H26" s="21"/>
      <c r="I26" s="9"/>
      <c r="J26" s="4"/>
      <c r="K26" s="24"/>
      <c r="L26" s="21"/>
    </row>
    <row r="27" spans="2:12" ht="12.75">
      <c r="B27" s="24" t="s">
        <v>25</v>
      </c>
      <c r="C27" s="18">
        <f>SUM(C28:C29)</f>
        <v>0</v>
      </c>
      <c r="D27" s="4"/>
      <c r="E27" s="4"/>
      <c r="F27" s="4"/>
      <c r="G27" s="24" t="s">
        <v>25</v>
      </c>
      <c r="H27" s="18">
        <v>0</v>
      </c>
      <c r="I27" s="5"/>
      <c r="J27" s="4"/>
      <c r="K27" s="24" t="s">
        <v>25</v>
      </c>
      <c r="L27" s="18">
        <f>SUM(L28:L29)</f>
        <v>0</v>
      </c>
    </row>
    <row r="28" spans="2:12" ht="12.75">
      <c r="B28" s="25" t="s">
        <v>44</v>
      </c>
      <c r="C28" s="18">
        <f>H28+L28</f>
        <v>0</v>
      </c>
      <c r="D28" s="4"/>
      <c r="E28" s="4"/>
      <c r="F28" s="4"/>
      <c r="G28" s="25" t="s">
        <v>44</v>
      </c>
      <c r="H28" s="18">
        <v>0</v>
      </c>
      <c r="I28" s="10"/>
      <c r="J28" s="4"/>
      <c r="K28" s="25" t="s">
        <v>44</v>
      </c>
      <c r="L28" s="18">
        <v>0</v>
      </c>
    </row>
    <row r="29" spans="2:12" ht="12.75">
      <c r="B29" s="25" t="s">
        <v>45</v>
      </c>
      <c r="C29" s="18">
        <f>H29+L29</f>
        <v>0</v>
      </c>
      <c r="D29" s="4"/>
      <c r="E29" s="4"/>
      <c r="F29" s="4"/>
      <c r="G29" s="25" t="s">
        <v>45</v>
      </c>
      <c r="H29" s="18">
        <v>0</v>
      </c>
      <c r="I29" s="3"/>
      <c r="J29" s="4"/>
      <c r="K29" s="25" t="s">
        <v>45</v>
      </c>
      <c r="L29" s="18">
        <v>0</v>
      </c>
    </row>
    <row r="30" spans="2:11" ht="12.75">
      <c r="B30" s="24"/>
      <c r="G30" s="24"/>
      <c r="K30" s="24"/>
    </row>
    <row r="31" spans="2:12" ht="12.75">
      <c r="B31" s="24" t="s">
        <v>46</v>
      </c>
      <c r="C31" s="21">
        <f>C3+C7+C12+C17+C27</f>
        <v>285.47153588582745</v>
      </c>
      <c r="G31" s="24" t="s">
        <v>46</v>
      </c>
      <c r="H31" s="21">
        <v>281.51153588582747</v>
      </c>
      <c r="K31" s="24" t="s">
        <v>46</v>
      </c>
      <c r="L31" s="21">
        <f>L3+L7+L12+L17+L27</f>
        <v>4.359999999999999</v>
      </c>
    </row>
    <row r="32" spans="2:11" ht="12.75">
      <c r="B32" s="24"/>
      <c r="G32" s="24"/>
      <c r="K32" s="24"/>
    </row>
    <row r="33" spans="2:11" ht="12.75">
      <c r="B33" s="24" t="s">
        <v>26</v>
      </c>
      <c r="G33" s="24" t="s">
        <v>26</v>
      </c>
      <c r="K33" s="24" t="s">
        <v>26</v>
      </c>
    </row>
    <row r="34" spans="2:12" ht="25.5">
      <c r="B34" s="26" t="s">
        <v>47</v>
      </c>
      <c r="C34" s="9">
        <f>(C13+C17+C29)/C37</f>
        <v>0.000779399255118433</v>
      </c>
      <c r="G34" s="26" t="s">
        <v>47</v>
      </c>
      <c r="H34" s="9">
        <v>0.0007894821457626668</v>
      </c>
      <c r="K34" s="26" t="s">
        <v>47</v>
      </c>
      <c r="L34" s="9">
        <f>(L13+L17+L29)/L37</f>
        <v>0</v>
      </c>
    </row>
    <row r="35" spans="2:12" ht="12.75">
      <c r="B35" s="26" t="s">
        <v>27</v>
      </c>
      <c r="C35" s="9">
        <f>C31/C37</f>
        <v>0.0012878511983661265</v>
      </c>
      <c r="G35" s="26" t="s">
        <v>27</v>
      </c>
      <c r="H35" s="9">
        <v>0.0012864158946316727</v>
      </c>
      <c r="K35" s="26" t="s">
        <v>27</v>
      </c>
      <c r="L35" s="9">
        <f>L31/L37</f>
        <v>0.0015400918403391025</v>
      </c>
    </row>
    <row r="36" spans="2:11" ht="12.75">
      <c r="B36" s="24"/>
      <c r="G36" s="24"/>
      <c r="K36" s="24"/>
    </row>
    <row r="37" spans="2:12" ht="12.75">
      <c r="B37" s="24" t="s">
        <v>48</v>
      </c>
      <c r="C37" s="31">
        <f>H37+L37</f>
        <v>221665</v>
      </c>
      <c r="G37" s="24" t="s">
        <v>48</v>
      </c>
      <c r="H37" s="31">
        <v>218834</v>
      </c>
      <c r="K37" s="24" t="s">
        <v>48</v>
      </c>
      <c r="L37" s="31">
        <v>2831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6">
      <selection activeCell="C21" sqref="C2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0" t="s">
        <v>102</v>
      </c>
      <c r="B1" s="40"/>
      <c r="C1" s="40"/>
      <c r="D1" s="40"/>
      <c r="E1" s="40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86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53.894999999999996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43200/1000+1.12+1.23</f>
        <v>45.55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f>8345/1000</f>
        <v>8.345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53.894999999999996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59.211000000000006</v>
      </c>
      <c r="D19" s="17"/>
      <c r="E19" s="17"/>
      <c r="F19" s="17"/>
    </row>
    <row r="20" spans="2:6" ht="12.75">
      <c r="B20" s="3" t="s">
        <v>68</v>
      </c>
      <c r="C20" s="17">
        <f>(35131+21880)/1000-1.4+0.47+3.13</f>
        <v>59.211000000000006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59.211000000000006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C12+C23+C29+C35+C41+C46</f>
        <v>113.106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סוג'!C37</f>
        <v>221665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7"/>
  <sheetViews>
    <sheetView rightToLeft="1" zoomScalePageLayoutView="0" workbookViewId="0" topLeftCell="A31">
      <selection activeCell="B17" sqref="B17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0" t="s">
        <v>103</v>
      </c>
      <c r="B1" s="40"/>
      <c r="C1" s="40"/>
      <c r="D1" s="40"/>
      <c r="E1" s="40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t="s">
        <v>75</v>
      </c>
      <c r="C4" s="17">
        <f>(3368)/1000</f>
        <v>3.368</v>
      </c>
      <c r="D4" s="2"/>
      <c r="E4" s="22"/>
    </row>
    <row r="5" spans="2:5" s="3" customFormat="1" ht="12" customHeight="1">
      <c r="B5" s="7" t="s">
        <v>52</v>
      </c>
      <c r="C5" s="17">
        <v>0</v>
      </c>
      <c r="D5" s="2"/>
      <c r="E5" s="22"/>
    </row>
    <row r="6" spans="2:5" s="3" customFormat="1" ht="12" customHeight="1">
      <c r="B6" s="13" t="s">
        <v>10</v>
      </c>
      <c r="C6" s="17">
        <v>0</v>
      </c>
      <c r="D6" s="2"/>
      <c r="E6" s="22"/>
    </row>
    <row r="7" spans="1:5" ht="12.75">
      <c r="A7" s="1"/>
      <c r="B7" s="1" t="s">
        <v>1</v>
      </c>
      <c r="C7" s="18">
        <f>SUM(C4:C6)</f>
        <v>3.368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9"/>
      <c r="E9" s="6"/>
    </row>
    <row r="10" spans="2:4" s="3" customFormat="1" ht="12.75">
      <c r="B10" s="3" t="s">
        <v>13</v>
      </c>
      <c r="C10" s="17">
        <v>0</v>
      </c>
      <c r="D10" s="9"/>
    </row>
    <row r="11" spans="2:4" s="3" customFormat="1" ht="12.75">
      <c r="B11" s="3" t="s">
        <v>14</v>
      </c>
      <c r="C11" s="17">
        <v>0</v>
      </c>
      <c r="D11" s="9"/>
    </row>
    <row r="12" spans="2:4" s="3" customFormat="1" ht="12.75">
      <c r="B12" s="3" t="s">
        <v>10</v>
      </c>
      <c r="C12" s="17">
        <v>0</v>
      </c>
      <c r="D12" s="9"/>
    </row>
    <row r="13" spans="1:5" s="3" customFormat="1" ht="12.75">
      <c r="A13" s="4"/>
      <c r="B13" s="4" t="s">
        <v>2</v>
      </c>
      <c r="C13" s="18">
        <f>SUM(C10:C12)</f>
        <v>0</v>
      </c>
      <c r="D13" s="9"/>
      <c r="E13" s="4"/>
    </row>
    <row r="14" spans="1:5" s="3" customFormat="1" ht="12.75">
      <c r="A14" s="4"/>
      <c r="B14" s="4"/>
      <c r="C14" s="18"/>
      <c r="D14" s="9"/>
      <c r="E14" s="4"/>
    </row>
    <row r="15" spans="1:4" s="3" customFormat="1" ht="12.75">
      <c r="A15" s="4"/>
      <c r="B15" s="4" t="s">
        <v>18</v>
      </c>
      <c r="C15" s="17"/>
      <c r="D15" s="9"/>
    </row>
    <row r="16" spans="2:4" s="3" customFormat="1" ht="12.75">
      <c r="B16" s="3" t="s">
        <v>13</v>
      </c>
      <c r="C16" s="17">
        <v>0</v>
      </c>
      <c r="D16" s="9"/>
    </row>
    <row r="17" spans="2:4" s="3" customFormat="1" ht="12.75">
      <c r="B17" s="3" t="s">
        <v>14</v>
      </c>
      <c r="C17" s="17">
        <v>0</v>
      </c>
      <c r="D17" s="9"/>
    </row>
    <row r="18" spans="2:4" s="3" customFormat="1" ht="15" customHeight="1">
      <c r="B18" s="3" t="s">
        <v>10</v>
      </c>
      <c r="C18" s="17">
        <v>0</v>
      </c>
      <c r="D18" s="9"/>
    </row>
    <row r="19" spans="1:5" s="3" customFormat="1" ht="12.75">
      <c r="A19" s="4"/>
      <c r="B19" s="4" t="s">
        <v>60</v>
      </c>
      <c r="C19" s="18">
        <f>SUM(C16:C18)</f>
        <v>0</v>
      </c>
      <c r="D19" s="9"/>
      <c r="E19" s="4"/>
    </row>
    <row r="20" spans="1:5" s="3" customFormat="1" ht="12.75">
      <c r="A20" s="4"/>
      <c r="B20" s="4"/>
      <c r="C20" s="18"/>
      <c r="D20" s="9"/>
      <c r="E20" s="4"/>
    </row>
    <row r="21" spans="1:4" s="3" customFormat="1" ht="12.75">
      <c r="A21" s="4"/>
      <c r="B21" s="4" t="s">
        <v>61</v>
      </c>
      <c r="C21" s="17"/>
      <c r="D21" s="9"/>
    </row>
    <row r="22" spans="1:4" s="3" customFormat="1" ht="12.75">
      <c r="A22" s="4"/>
      <c r="B22" s="4" t="s">
        <v>62</v>
      </c>
      <c r="C22" s="18">
        <f>SUM(C23:C25)</f>
        <v>0</v>
      </c>
      <c r="D22" s="9"/>
    </row>
    <row r="23" spans="2:4" s="3" customFormat="1" ht="12.75">
      <c r="B23" s="7" t="s">
        <v>63</v>
      </c>
      <c r="C23" s="17">
        <v>0</v>
      </c>
      <c r="D23" s="9"/>
    </row>
    <row r="24" spans="2:4" s="3" customFormat="1" ht="12.75">
      <c r="B24" s="7" t="s">
        <v>64</v>
      </c>
      <c r="C24" s="17">
        <v>0</v>
      </c>
      <c r="D24" s="9"/>
    </row>
    <row r="25" spans="2:4" s="3" customFormat="1" ht="12.75">
      <c r="B25" s="3" t="s">
        <v>10</v>
      </c>
      <c r="C25" s="17">
        <v>0</v>
      </c>
      <c r="D25" s="9"/>
    </row>
    <row r="26" spans="1:4" s="3" customFormat="1" ht="12.75">
      <c r="A26" s="4"/>
      <c r="B26" s="4" t="s">
        <v>65</v>
      </c>
      <c r="C26" s="18">
        <f>SUM(C27:C36)</f>
        <v>38.74</v>
      </c>
      <c r="D26" s="9"/>
    </row>
    <row r="27" spans="1:4" s="3" customFormat="1" ht="12.75">
      <c r="A27" s="4"/>
      <c r="B27" s="28" t="s">
        <v>89</v>
      </c>
      <c r="C27" s="17">
        <f>664/1000</f>
        <v>0.664</v>
      </c>
      <c r="D27" s="9"/>
    </row>
    <row r="28" spans="1:4" s="3" customFormat="1" ht="12.75">
      <c r="A28" s="4"/>
      <c r="B28" s="28" t="s">
        <v>90</v>
      </c>
      <c r="C28" s="17">
        <f>150/1000</f>
        <v>0.15</v>
      </c>
      <c r="D28" s="9"/>
    </row>
    <row r="29" spans="1:4" s="3" customFormat="1" ht="12.75">
      <c r="A29" s="4"/>
      <c r="B29" s="28" t="s">
        <v>71</v>
      </c>
      <c r="C29" s="17">
        <f>12638/1000</f>
        <v>12.638</v>
      </c>
      <c r="D29" s="9"/>
    </row>
    <row r="30" spans="1:4" s="3" customFormat="1" ht="12.75">
      <c r="A30" s="4"/>
      <c r="B30" s="28" t="s">
        <v>91</v>
      </c>
      <c r="C30" s="17">
        <f>34/1000</f>
        <v>0.034</v>
      </c>
      <c r="D30" s="9"/>
    </row>
    <row r="31" spans="1:4" s="3" customFormat="1" ht="12.75">
      <c r="A31" s="4"/>
      <c r="B31" s="28" t="s">
        <v>92</v>
      </c>
      <c r="C31" s="17">
        <f>937/1000</f>
        <v>0.937</v>
      </c>
      <c r="D31" s="9"/>
    </row>
    <row r="32" spans="1:4" s="3" customFormat="1" ht="12.75">
      <c r="A32" s="4"/>
      <c r="B32" s="28" t="s">
        <v>93</v>
      </c>
      <c r="C32" s="17">
        <f>649/1000</f>
        <v>0.649</v>
      </c>
      <c r="D32" s="9"/>
    </row>
    <row r="33" spans="1:4" s="3" customFormat="1" ht="12.75">
      <c r="A33" s="4"/>
      <c r="B33" s="28" t="s">
        <v>78</v>
      </c>
      <c r="C33" s="17">
        <f>7855/1000</f>
        <v>7.855</v>
      </c>
      <c r="D33" s="9"/>
    </row>
    <row r="34" spans="2:4" s="3" customFormat="1" ht="12.75">
      <c r="B34" s="28" t="s">
        <v>70</v>
      </c>
      <c r="C34" s="17">
        <f>5346/1000</f>
        <v>5.346</v>
      </c>
      <c r="D34" s="9"/>
    </row>
    <row r="35" spans="2:4" s="3" customFormat="1" ht="12.75">
      <c r="B35" s="28" t="s">
        <v>76</v>
      </c>
      <c r="C35" s="17">
        <f>5476/1000</f>
        <v>5.476</v>
      </c>
      <c r="D35" s="9"/>
    </row>
    <row r="36" spans="2:8" s="3" customFormat="1" ht="12.75">
      <c r="B36" s="28" t="s">
        <v>77</v>
      </c>
      <c r="C36" s="17">
        <f>4991/1000</f>
        <v>4.991</v>
      </c>
      <c r="D36" s="9"/>
      <c r="H36" s="10"/>
    </row>
    <row r="37" spans="1:5" s="3" customFormat="1" ht="12.75">
      <c r="A37" s="4"/>
      <c r="B37" s="4" t="s">
        <v>19</v>
      </c>
      <c r="C37" s="21">
        <f>C26+C22</f>
        <v>38.74</v>
      </c>
      <c r="E37" s="16"/>
    </row>
    <row r="38" spans="1:5" s="3" customFormat="1" ht="12.75">
      <c r="A38" s="4"/>
      <c r="B38" s="4"/>
      <c r="C38" s="18"/>
      <c r="E38" s="16"/>
    </row>
    <row r="39" spans="1:5" s="3" customFormat="1" ht="12.75">
      <c r="A39" s="4"/>
      <c r="B39" s="4" t="s">
        <v>21</v>
      </c>
      <c r="C39" s="18"/>
      <c r="E39" s="5"/>
    </row>
    <row r="40" spans="1:5" s="3" customFormat="1" ht="12.75">
      <c r="A40" s="4"/>
      <c r="B40" s="4" t="s">
        <v>66</v>
      </c>
      <c r="C40" s="18">
        <f>SUM(C41:C42)</f>
        <v>12.343</v>
      </c>
      <c r="E40" s="18"/>
    </row>
    <row r="41" spans="1:5" s="3" customFormat="1" ht="12.75">
      <c r="A41" s="4"/>
      <c r="B41" s="32" t="s">
        <v>79</v>
      </c>
      <c r="C41" s="17">
        <f>8118/1000</f>
        <v>8.118</v>
      </c>
      <c r="E41" s="18"/>
    </row>
    <row r="42" spans="1:5" s="3" customFormat="1" ht="12.75">
      <c r="A42" s="4"/>
      <c r="B42" s="32" t="s">
        <v>80</v>
      </c>
      <c r="C42" s="17">
        <f>4225/1000</f>
        <v>4.225</v>
      </c>
      <c r="E42" s="18"/>
    </row>
    <row r="43" spans="1:5" s="3" customFormat="1" ht="12.75">
      <c r="A43" s="4"/>
      <c r="B43" s="4" t="s">
        <v>67</v>
      </c>
      <c r="C43" s="21">
        <f>SUM(C44:C58)</f>
        <v>118.31453588582741</v>
      </c>
      <c r="E43" s="18"/>
    </row>
    <row r="44" spans="1:5" s="3" customFormat="1" ht="12.75">
      <c r="A44" s="4"/>
      <c r="B44" s="33" t="s">
        <v>94</v>
      </c>
      <c r="C44" s="39">
        <f>76995.6857022247/1000-1.78</f>
        <v>75.2156857022247</v>
      </c>
      <c r="E44" s="5"/>
    </row>
    <row r="45" spans="1:5" s="3" customFormat="1" ht="12.75">
      <c r="A45" s="4"/>
      <c r="B45" s="33" t="s">
        <v>72</v>
      </c>
      <c r="C45" s="39">
        <f>14627.7992968959/1000</f>
        <v>14.627799296895901</v>
      </c>
      <c r="E45" s="5"/>
    </row>
    <row r="46" spans="1:5" s="3" customFormat="1" ht="12.75">
      <c r="A46" s="4"/>
      <c r="B46" s="33" t="s">
        <v>81</v>
      </c>
      <c r="C46" s="39">
        <f>1237.40050346301/1000</f>
        <v>1.23740050346301</v>
      </c>
      <c r="E46" s="5"/>
    </row>
    <row r="47" spans="1:5" s="3" customFormat="1" ht="12.75">
      <c r="A47" s="4"/>
      <c r="B47" s="33" t="s">
        <v>82</v>
      </c>
      <c r="C47" s="39">
        <f>3329.08598986302/1000</f>
        <v>3.32908598986302</v>
      </c>
      <c r="E47" s="5"/>
    </row>
    <row r="48" spans="1:5" s="3" customFormat="1" ht="12.75">
      <c r="A48" s="4"/>
      <c r="B48" s="33" t="s">
        <v>74</v>
      </c>
      <c r="C48" s="39">
        <f>3245.45202286027/1000</f>
        <v>3.24545202286027</v>
      </c>
      <c r="E48" s="5"/>
    </row>
    <row r="49" spans="1:5" s="3" customFormat="1" ht="12.75">
      <c r="A49" s="4"/>
      <c r="B49" s="33" t="s">
        <v>73</v>
      </c>
      <c r="C49" s="39">
        <f>14753.879445589/1000</f>
        <v>14.753879445589</v>
      </c>
      <c r="E49" s="5"/>
    </row>
    <row r="50" spans="1:5" s="3" customFormat="1" ht="12.75">
      <c r="A50" s="4"/>
      <c r="B50" s="33" t="s">
        <v>83</v>
      </c>
      <c r="C50" s="39">
        <f>1212.39013373151/1000</f>
        <v>1.2123901337315102</v>
      </c>
      <c r="E50" s="5"/>
    </row>
    <row r="51" spans="1:5" s="3" customFormat="1" ht="12.75">
      <c r="A51" s="4"/>
      <c r="B51" s="33" t="s">
        <v>84</v>
      </c>
      <c r="C51" s="39">
        <f>1181.96646852055/1000</f>
        <v>1.18196646852055</v>
      </c>
      <c r="E51" s="5"/>
    </row>
    <row r="52" spans="1:5" s="3" customFormat="1" ht="12.75">
      <c r="A52" s="4"/>
      <c r="B52" s="33" t="s">
        <v>95</v>
      </c>
      <c r="C52" s="39">
        <f>440.98598539726/1000</f>
        <v>0.44098598539725997</v>
      </c>
      <c r="E52" s="5"/>
    </row>
    <row r="53" spans="1:5" s="3" customFormat="1" ht="12.75">
      <c r="A53" s="4"/>
      <c r="B53" s="34" t="s">
        <v>85</v>
      </c>
      <c r="C53" s="39">
        <f>1110.18/1000</f>
        <v>1.1101800000000002</v>
      </c>
      <c r="E53" s="5"/>
    </row>
    <row r="54" spans="1:5" s="3" customFormat="1" ht="12.75">
      <c r="A54" s="4"/>
      <c r="B54" s="38" t="s">
        <v>96</v>
      </c>
      <c r="C54" s="39">
        <f>709/1000</f>
        <v>0.709</v>
      </c>
      <c r="E54" s="5"/>
    </row>
    <row r="55" spans="1:5" s="3" customFormat="1" ht="12.75">
      <c r="A55" s="4"/>
      <c r="B55" s="34" t="s">
        <v>87</v>
      </c>
      <c r="C55" s="39">
        <f>213/1000</f>
        <v>0.213</v>
      </c>
      <c r="E55" s="5"/>
    </row>
    <row r="56" spans="1:5" s="3" customFormat="1" ht="12.75">
      <c r="A56" s="4"/>
      <c r="B56" s="38" t="s">
        <v>97</v>
      </c>
      <c r="C56" s="39">
        <f>396.710337282191/1000</f>
        <v>0.396710337282191</v>
      </c>
      <c r="E56" s="5"/>
    </row>
    <row r="57" spans="1:5" s="3" customFormat="1" ht="12.75">
      <c r="A57" s="4"/>
      <c r="B57" s="38" t="s">
        <v>98</v>
      </c>
      <c r="C57" s="39">
        <f>343/1000</f>
        <v>0.343</v>
      </c>
      <c r="E57" s="5"/>
    </row>
    <row r="58" spans="1:5" s="3" customFormat="1" ht="12.75">
      <c r="A58" s="4"/>
      <c r="B58" s="38" t="s">
        <v>99</v>
      </c>
      <c r="C58" s="39">
        <f>298/1000</f>
        <v>0.298</v>
      </c>
      <c r="E58" s="5"/>
    </row>
    <row r="59" spans="1:5" s="3" customFormat="1" ht="12.75">
      <c r="A59" s="4"/>
      <c r="B59" s="37"/>
      <c r="C59" s="17"/>
      <c r="E59" s="5"/>
    </row>
    <row r="60" spans="1:5" s="3" customFormat="1" ht="12.75">
      <c r="A60" s="4"/>
      <c r="B60" s="4" t="s">
        <v>20</v>
      </c>
      <c r="C60" s="21">
        <f>C7+C13+C19+C37+C40+C43</f>
        <v>172.76553588582743</v>
      </c>
      <c r="D60" s="18"/>
      <c r="E60" s="18"/>
    </row>
    <row r="61" spans="1:5" s="3" customFormat="1" ht="12.75">
      <c r="A61" s="4"/>
      <c r="B61" s="4" t="s">
        <v>59</v>
      </c>
      <c r="C61" s="21">
        <f>'סך התשלומים ששולמו בגין כל סוג'!C37</f>
        <v>221665</v>
      </c>
      <c r="E61" s="11"/>
    </row>
    <row r="62" spans="1:5" s="3" customFormat="1" ht="12.75">
      <c r="A62" s="4"/>
      <c r="B62" s="4"/>
      <c r="C62" s="9"/>
      <c r="E62" s="9"/>
    </row>
    <row r="63" s="3" customFormat="1" ht="12.75"/>
    <row r="64" spans="1:3" s="3" customFormat="1" ht="12.75">
      <c r="A64" s="4"/>
      <c r="B64" s="35"/>
      <c r="C64" s="36"/>
    </row>
    <row r="65" s="3" customFormat="1" ht="12.75">
      <c r="B65" s="7"/>
    </row>
    <row r="66" s="3" customFormat="1" ht="12.75">
      <c r="B66" s="30"/>
    </row>
    <row r="67" s="3" customFormat="1" ht="12.75"/>
    <row r="68" s="3" customFormat="1" ht="12.75">
      <c r="B68" s="7"/>
    </row>
    <row r="69" s="3" customFormat="1" ht="12.75">
      <c r="B69" s="7"/>
    </row>
    <row r="70" s="3" customFormat="1" ht="12.75">
      <c r="B70" s="7"/>
    </row>
    <row r="71" s="3" customFormat="1" ht="12.75">
      <c r="B71" s="30"/>
    </row>
    <row r="72" s="3" customFormat="1" ht="12.75"/>
    <row r="73" s="3" customFormat="1" ht="12.75">
      <c r="B73" s="7"/>
    </row>
    <row r="74" s="3" customFormat="1" ht="12.75">
      <c r="B74" s="7"/>
    </row>
    <row r="75" s="3" customFormat="1" ht="12.75">
      <c r="B75" s="7"/>
    </row>
    <row r="76" s="3" customFormat="1" ht="12.75">
      <c r="B76" s="30"/>
    </row>
    <row r="77" s="3" customFormat="1" ht="12.75"/>
    <row r="78" s="3" customFormat="1" ht="12.75">
      <c r="B78" s="7"/>
    </row>
    <row r="79" s="3" customFormat="1" ht="12.75">
      <c r="B79" s="7"/>
    </row>
    <row r="80" s="3" customFormat="1" ht="12.75">
      <c r="B80" s="7"/>
    </row>
    <row r="81" s="3" customFormat="1" ht="12.75">
      <c r="B81" s="30"/>
    </row>
    <row r="82" s="3" customFormat="1" ht="12.75"/>
    <row r="83" s="3" customFormat="1" ht="12.75">
      <c r="B83" s="7"/>
    </row>
    <row r="84" s="3" customFormat="1" ht="12.75">
      <c r="B84" s="7"/>
    </row>
    <row r="85" s="3" customFormat="1" ht="12.75">
      <c r="B85" s="7"/>
    </row>
    <row r="86" s="3" customFormat="1" ht="12.75">
      <c r="B86" s="30"/>
    </row>
    <row r="87" s="3" customFormat="1" ht="12.75"/>
    <row r="88" s="3" customFormat="1" ht="12.75">
      <c r="B88" s="7"/>
    </row>
    <row r="89" s="3" customFormat="1" ht="12.75">
      <c r="B89" s="7"/>
    </row>
    <row r="90" s="3" customFormat="1" ht="12.75">
      <c r="B90" s="7"/>
    </row>
    <row r="91" s="3" customFormat="1" ht="12.75">
      <c r="B91" s="30"/>
    </row>
    <row r="92" s="3" customFormat="1" ht="12.75"/>
    <row r="93" s="3" customFormat="1" ht="12.75">
      <c r="B93" s="7"/>
    </row>
    <row r="94" s="3" customFormat="1" ht="12.75">
      <c r="B94" s="7"/>
    </row>
    <row r="95" s="3" customFormat="1" ht="12.75">
      <c r="B95" s="7"/>
    </row>
    <row r="96" s="3" customFormat="1" ht="12.75">
      <c r="B96" s="30"/>
    </row>
    <row r="97" s="3" customFormat="1" ht="12.75"/>
    <row r="98" s="3" customFormat="1" ht="12.75">
      <c r="B98" s="7"/>
    </row>
    <row r="99" s="3" customFormat="1" ht="12.75">
      <c r="B99" s="7"/>
    </row>
    <row r="100" s="3" customFormat="1" ht="12.75">
      <c r="B100" s="7"/>
    </row>
    <row r="101" s="3" customFormat="1" ht="12.75">
      <c r="B101" s="30"/>
    </row>
    <row r="102" s="3" customFormat="1" ht="12.75"/>
    <row r="103" s="3" customFormat="1" ht="12.75">
      <c r="B103" s="7"/>
    </row>
    <row r="104" s="3" customFormat="1" ht="12.75">
      <c r="B104" s="7"/>
    </row>
    <row r="105" s="3" customFormat="1" ht="12.75">
      <c r="B105" s="7"/>
    </row>
    <row r="106" s="3" customFormat="1" ht="12.75">
      <c r="B106" s="30"/>
    </row>
    <row r="107" s="3" customFormat="1" ht="12.75"/>
    <row r="108" s="3" customFormat="1" ht="12.75">
      <c r="B108" s="7"/>
    </row>
    <row r="109" s="3" customFormat="1" ht="12.75">
      <c r="B109" s="7"/>
    </row>
    <row r="110" s="3" customFormat="1" ht="12.75">
      <c r="B110" s="7"/>
    </row>
    <row r="111" s="3" customFormat="1" ht="12.75">
      <c r="B111" s="30"/>
    </row>
    <row r="112" s="3" customFormat="1" ht="12.75"/>
    <row r="113" s="3" customFormat="1" ht="12.75">
      <c r="B113" s="7"/>
    </row>
    <row r="114" s="3" customFormat="1" ht="12.75">
      <c r="B114" s="7"/>
    </row>
    <row r="115" s="3" customFormat="1" ht="12.75">
      <c r="B115" s="7"/>
    </row>
    <row r="116" s="3" customFormat="1" ht="12.75">
      <c r="B116" s="30"/>
    </row>
    <row r="117" s="3" customFormat="1" ht="12.75"/>
    <row r="118" s="3" customFormat="1" ht="12.75">
      <c r="B118" s="7"/>
    </row>
    <row r="119" s="3" customFormat="1" ht="12.75">
      <c r="B119" s="7"/>
    </row>
    <row r="120" s="3" customFormat="1" ht="12.75">
      <c r="B120" s="7"/>
    </row>
    <row r="121" s="3" customFormat="1" ht="12.75">
      <c r="B121" s="30"/>
    </row>
    <row r="122" s="3" customFormat="1" ht="12.75"/>
    <row r="123" s="3" customFormat="1" ht="12.75">
      <c r="B123" s="7"/>
    </row>
    <row r="124" s="3" customFormat="1" ht="12.75">
      <c r="B124" s="7"/>
    </row>
    <row r="125" s="3" customFormat="1" ht="12.75">
      <c r="B125" s="7"/>
    </row>
    <row r="126" s="3" customFormat="1" ht="12.75">
      <c r="B126" s="30"/>
    </row>
    <row r="127" s="3" customFormat="1" ht="12.75"/>
    <row r="128" s="3" customFormat="1" ht="12.75">
      <c r="B128" s="7"/>
    </row>
    <row r="129" s="3" customFormat="1" ht="12.75">
      <c r="B129" s="7"/>
    </row>
    <row r="130" s="3" customFormat="1" ht="12.75">
      <c r="B130" s="7"/>
    </row>
    <row r="131" s="3" customFormat="1" ht="12.75">
      <c r="B131" s="30"/>
    </row>
    <row r="132" s="3" customFormat="1" ht="12.75"/>
    <row r="133" s="3" customFormat="1" ht="12.75">
      <c r="B133" s="7"/>
    </row>
    <row r="134" s="3" customFormat="1" ht="12.75">
      <c r="B134" s="7"/>
    </row>
    <row r="135" s="3" customFormat="1" ht="12.75">
      <c r="B135" s="7"/>
    </row>
    <row r="136" s="3" customFormat="1" ht="12.75">
      <c r="B136" s="30"/>
    </row>
    <row r="137" s="3" customFormat="1" ht="12.75"/>
    <row r="138" s="3" customFormat="1" ht="12.75">
      <c r="B138" s="7"/>
    </row>
    <row r="139" s="3" customFormat="1" ht="12.75">
      <c r="B139" s="7"/>
    </row>
    <row r="140" s="3" customFormat="1" ht="12.75">
      <c r="B140" s="7"/>
    </row>
    <row r="141" s="3" customFormat="1" ht="12.75">
      <c r="B141" s="30"/>
    </row>
    <row r="142" s="3" customFormat="1" ht="12.75"/>
    <row r="143" s="3" customFormat="1" ht="12.75">
      <c r="B143" s="7"/>
    </row>
    <row r="144" s="3" customFormat="1" ht="12.75">
      <c r="B144" s="7"/>
    </row>
    <row r="145" s="3" customFormat="1" ht="12.75">
      <c r="B145" s="7"/>
    </row>
    <row r="146" s="3" customFormat="1" ht="12.75">
      <c r="B146" s="30"/>
    </row>
    <row r="147" s="3" customFormat="1" ht="12.75"/>
    <row r="148" s="3" customFormat="1" ht="12.75">
      <c r="B148" s="7"/>
    </row>
    <row r="149" s="3" customFormat="1" ht="12.75">
      <c r="B149" s="7"/>
    </row>
    <row r="150" s="3" customFormat="1" ht="12.75">
      <c r="B150" s="7"/>
    </row>
    <row r="151" s="3" customFormat="1" ht="12.75">
      <c r="B151" s="30"/>
    </row>
    <row r="152" s="3" customFormat="1" ht="12.75"/>
    <row r="153" s="3" customFormat="1" ht="12.75">
      <c r="B153" s="7"/>
    </row>
    <row r="154" s="3" customFormat="1" ht="12.75">
      <c r="B154" s="7"/>
    </row>
    <row r="155" s="3" customFormat="1" ht="12.75">
      <c r="B155" s="7"/>
    </row>
    <row r="156" s="3" customFormat="1" ht="12.75">
      <c r="B156" s="30"/>
    </row>
    <row r="157" s="3" customFormat="1" ht="12.75"/>
    <row r="158" s="3" customFormat="1" ht="12.75">
      <c r="B158" s="7"/>
    </row>
    <row r="159" s="3" customFormat="1" ht="12.75">
      <c r="B159" s="7"/>
    </row>
    <row r="160" s="3" customFormat="1" ht="12.75">
      <c r="B160" s="7"/>
    </row>
    <row r="161" s="3" customFormat="1" ht="12.75">
      <c r="B161" s="30"/>
    </row>
    <row r="162" s="3" customFormat="1" ht="12.75"/>
    <row r="163" s="3" customFormat="1" ht="12.75">
      <c r="B163" s="7"/>
    </row>
    <row r="164" s="3" customFormat="1" ht="12.75">
      <c r="B164" s="7"/>
    </row>
    <row r="165" s="3" customFormat="1" ht="12.75">
      <c r="B165" s="7"/>
    </row>
    <row r="166" s="3" customFormat="1" ht="12.75">
      <c r="B166" s="30"/>
    </row>
    <row r="167" s="3" customFormat="1" ht="12.75"/>
    <row r="168" s="3" customFormat="1" ht="12.75">
      <c r="B168" s="7"/>
    </row>
    <row r="169" s="3" customFormat="1" ht="12.75">
      <c r="B169" s="7"/>
    </row>
    <row r="170" s="3" customFormat="1" ht="12.75">
      <c r="B170" s="7"/>
    </row>
    <row r="171" s="3" customFormat="1" ht="12.75">
      <c r="B171" s="30"/>
    </row>
    <row r="172" s="3" customFormat="1" ht="12.75"/>
    <row r="173" s="3" customFormat="1" ht="12.75">
      <c r="B173" s="7"/>
    </row>
    <row r="174" s="3" customFormat="1" ht="12.75">
      <c r="B174" s="7"/>
    </row>
    <row r="175" s="3" customFormat="1" ht="12.75">
      <c r="B175" s="7"/>
    </row>
    <row r="176" s="3" customFormat="1" ht="12.75">
      <c r="B176" s="30"/>
    </row>
    <row r="177" s="3" customFormat="1" ht="12.75"/>
    <row r="178" s="3" customFormat="1" ht="12.75">
      <c r="B178" s="7"/>
    </row>
    <row r="179" s="3" customFormat="1" ht="12.75">
      <c r="B179" s="7"/>
    </row>
    <row r="180" s="3" customFormat="1" ht="12.75">
      <c r="B180" s="7"/>
    </row>
    <row r="181" s="3" customFormat="1" ht="12.75">
      <c r="B181" s="30"/>
    </row>
    <row r="182" s="3" customFormat="1" ht="12.75"/>
    <row r="183" s="3" customFormat="1" ht="12.75">
      <c r="B183" s="7"/>
    </row>
    <row r="184" s="3" customFormat="1" ht="12.75">
      <c r="B184" s="7"/>
    </row>
    <row r="185" s="3" customFormat="1" ht="12.75">
      <c r="B185" s="7"/>
    </row>
    <row r="186" s="3" customFormat="1" ht="12.75">
      <c r="B186" s="30"/>
    </row>
    <row r="187" s="3" customFormat="1" ht="12.75"/>
    <row r="188" s="3" customFormat="1" ht="12.75">
      <c r="B188" s="7"/>
    </row>
    <row r="189" s="3" customFormat="1" ht="12.75">
      <c r="B189" s="7"/>
    </row>
    <row r="190" s="3" customFormat="1" ht="12.75">
      <c r="B190" s="7"/>
    </row>
    <row r="191" s="3" customFormat="1" ht="12.75">
      <c r="B191" s="30"/>
    </row>
    <row r="192" s="3" customFormat="1" ht="12.75"/>
    <row r="193" s="3" customFormat="1" ht="12.75">
      <c r="B193" s="7"/>
    </row>
    <row r="194" s="3" customFormat="1" ht="12.75">
      <c r="B194" s="7"/>
    </row>
    <row r="195" s="3" customFormat="1" ht="12.75">
      <c r="B195" s="7"/>
    </row>
    <row r="196" s="3" customFormat="1" ht="12.75">
      <c r="B196" s="30"/>
    </row>
    <row r="197" s="3" customFormat="1" ht="12.75"/>
    <row r="198" s="3" customFormat="1" ht="12.75">
      <c r="B198" s="7"/>
    </row>
    <row r="199" s="3" customFormat="1" ht="12.75">
      <c r="B199" s="7"/>
    </row>
    <row r="200" s="3" customFormat="1" ht="12.75">
      <c r="B200" s="7"/>
    </row>
    <row r="201" s="3" customFormat="1" ht="12.75">
      <c r="B201" s="30"/>
    </row>
    <row r="202" s="3" customFormat="1" ht="12.75"/>
    <row r="203" s="3" customFormat="1" ht="12.75">
      <c r="B203" s="7"/>
    </row>
    <row r="204" s="3" customFormat="1" ht="12.75">
      <c r="B204" s="7"/>
    </row>
    <row r="205" s="3" customFormat="1" ht="12.75">
      <c r="B205" s="7"/>
    </row>
    <row r="206" s="3" customFormat="1" ht="12.75">
      <c r="B206" s="30"/>
    </row>
    <row r="207" s="3" customFormat="1" ht="12.75"/>
    <row r="208" s="3" customFormat="1" ht="12.75">
      <c r="B208" s="7"/>
    </row>
    <row r="209" s="3" customFormat="1" ht="12.75">
      <c r="B209" s="7"/>
    </row>
    <row r="210" s="3" customFormat="1" ht="12.75">
      <c r="B210" s="7"/>
    </row>
    <row r="211" s="3" customFormat="1" ht="12.75">
      <c r="B211" s="30"/>
    </row>
    <row r="212" s="3" customFormat="1" ht="12.75"/>
    <row r="213" s="3" customFormat="1" ht="12.75">
      <c r="B213" s="7"/>
    </row>
    <row r="214" s="3" customFormat="1" ht="12.75">
      <c r="B214" s="7"/>
    </row>
    <row r="215" s="3" customFormat="1" ht="12.75">
      <c r="B215" s="7"/>
    </row>
    <row r="216" s="3" customFormat="1" ht="12.75">
      <c r="B216" s="30"/>
    </row>
    <row r="217" s="3" customFormat="1" ht="12.75"/>
    <row r="218" s="3" customFormat="1" ht="12.75">
      <c r="B218" s="7"/>
    </row>
    <row r="219" s="3" customFormat="1" ht="12.75">
      <c r="B219" s="7"/>
    </row>
    <row r="220" s="3" customFormat="1" ht="12.75">
      <c r="B220" s="7"/>
    </row>
    <row r="221" s="3" customFormat="1" ht="12.75">
      <c r="B221" s="30"/>
    </row>
    <row r="222" s="3" customFormat="1" ht="12.75"/>
    <row r="223" s="3" customFormat="1" ht="12.75">
      <c r="B223" s="7"/>
    </row>
    <row r="224" s="3" customFormat="1" ht="12.75">
      <c r="B224" s="7"/>
    </row>
    <row r="225" s="3" customFormat="1" ht="12.75">
      <c r="B225" s="7"/>
    </row>
    <row r="226" s="3" customFormat="1" ht="12.75">
      <c r="B226" s="30"/>
    </row>
    <row r="227" s="3" customFormat="1" ht="12.75"/>
    <row r="228" s="3" customFormat="1" ht="12.75">
      <c r="B228" s="7"/>
    </row>
    <row r="229" s="3" customFormat="1" ht="12.75">
      <c r="B229" s="7"/>
    </row>
    <row r="230" s="3" customFormat="1" ht="12.75"/>
    <row r="231" s="3" customFormat="1" ht="12.75">
      <c r="B231" s="29"/>
    </row>
    <row r="232" s="3" customFormat="1" ht="12.75">
      <c r="B232" s="7"/>
    </row>
    <row r="233" s="3" customFormat="1" ht="12.75">
      <c r="B233" s="7"/>
    </row>
    <row r="234" s="3" customFormat="1" ht="12.75">
      <c r="B234" s="30"/>
    </row>
    <row r="235" s="3" customFormat="1" ht="12.75"/>
    <row r="236" s="3" customFormat="1" ht="12.75">
      <c r="B236" s="7"/>
    </row>
    <row r="237" s="3" customFormat="1" ht="12.75">
      <c r="B237" s="7"/>
    </row>
    <row r="238" s="3" customFormat="1" ht="12.75"/>
    <row r="239" s="3" customFormat="1" ht="12.75">
      <c r="B239" s="29"/>
    </row>
    <row r="240" s="3" customFormat="1" ht="12.75">
      <c r="B240" s="7"/>
    </row>
    <row r="241" s="3" customFormat="1" ht="12.75">
      <c r="B241" s="7"/>
    </row>
    <row r="242" s="3" customFormat="1" ht="12.75">
      <c r="B242" s="30"/>
    </row>
    <row r="243" s="3" customFormat="1" ht="12.75"/>
    <row r="244" s="3" customFormat="1" ht="12.75">
      <c r="B244" s="7"/>
    </row>
    <row r="245" s="3" customFormat="1" ht="12.75">
      <c r="B245" s="7"/>
    </row>
    <row r="246" s="3" customFormat="1" ht="12.75"/>
    <row r="247" s="3" customFormat="1" ht="12.75">
      <c r="B247" s="29"/>
    </row>
    <row r="248" s="3" customFormat="1" ht="12.75">
      <c r="B248" s="7"/>
    </row>
    <row r="249" s="3" customFormat="1" ht="12.75">
      <c r="B249" s="7"/>
    </row>
    <row r="250" s="3" customFormat="1" ht="12.75">
      <c r="B250" s="30"/>
    </row>
    <row r="251" s="3" customFormat="1" ht="12.75"/>
    <row r="252" s="3" customFormat="1" ht="12.75">
      <c r="B252" s="7"/>
    </row>
    <row r="253" s="3" customFormat="1" ht="12.75">
      <c r="B253" s="7"/>
    </row>
    <row r="254" s="3" customFormat="1" ht="12.75"/>
    <row r="255" s="3" customFormat="1" ht="12.75">
      <c r="B255" s="29"/>
    </row>
    <row r="256" s="3" customFormat="1" ht="12.75">
      <c r="B256" s="7"/>
    </row>
    <row r="257" s="3" customFormat="1" ht="12.75">
      <c r="B257" s="7"/>
    </row>
    <row r="258" s="3" customFormat="1" ht="12.75">
      <c r="B258" s="30"/>
    </row>
    <row r="259" s="3" customFormat="1" ht="12.75"/>
    <row r="260" s="3" customFormat="1" ht="12.75">
      <c r="B260" s="7"/>
    </row>
    <row r="261" s="3" customFormat="1" ht="12.75">
      <c r="B261" s="7"/>
    </row>
    <row r="262" s="3" customFormat="1" ht="12.75"/>
    <row r="263" s="3" customFormat="1" ht="12.75">
      <c r="B263" s="29"/>
    </row>
    <row r="264" s="3" customFormat="1" ht="12.75">
      <c r="B264" s="7"/>
    </row>
    <row r="265" s="3" customFormat="1" ht="12.75">
      <c r="B265" s="7"/>
    </row>
    <row r="266" s="3" customFormat="1" ht="12.75">
      <c r="B266" s="30"/>
    </row>
    <row r="267" s="3" customFormat="1" ht="12.75"/>
    <row r="268" s="3" customFormat="1" ht="12.75">
      <c r="B268" s="7"/>
    </row>
    <row r="269" s="3" customFormat="1" ht="12.75">
      <c r="B269" s="7"/>
    </row>
    <row r="270" s="3" customFormat="1" ht="12.75"/>
    <row r="271" s="3" customFormat="1" ht="12.75">
      <c r="B271" s="29"/>
    </row>
    <row r="272" s="3" customFormat="1" ht="12.75">
      <c r="B272" s="7"/>
    </row>
    <row r="273" s="3" customFormat="1" ht="12.75">
      <c r="B273" s="7"/>
    </row>
    <row r="274" s="3" customFormat="1" ht="12.75">
      <c r="B274" s="30"/>
    </row>
    <row r="275" s="3" customFormat="1" ht="12.75"/>
    <row r="276" s="3" customFormat="1" ht="12.75">
      <c r="B276" s="7"/>
    </row>
    <row r="277" s="3" customFormat="1" ht="12.75">
      <c r="B277" s="7"/>
    </row>
    <row r="278" s="3" customFormat="1" ht="12.75"/>
    <row r="279" s="3" customFormat="1" ht="12.75">
      <c r="B279" s="29"/>
    </row>
    <row r="280" s="3" customFormat="1" ht="12.75">
      <c r="B280" s="7"/>
    </row>
    <row r="281" s="3" customFormat="1" ht="12.75">
      <c r="B281" s="7"/>
    </row>
    <row r="282" s="3" customFormat="1" ht="12.75">
      <c r="B282" s="30"/>
    </row>
    <row r="283" s="3" customFormat="1" ht="12.75"/>
    <row r="284" s="3" customFormat="1" ht="12.75">
      <c r="B284" s="7"/>
    </row>
    <row r="285" s="3" customFormat="1" ht="12.75">
      <c r="B285" s="7"/>
    </row>
    <row r="286" s="3" customFormat="1" ht="12.75"/>
    <row r="287" s="3" customFormat="1" ht="12.75">
      <c r="B287" s="29"/>
    </row>
    <row r="288" s="3" customFormat="1" ht="12.75">
      <c r="B288" s="7"/>
    </row>
    <row r="289" s="3" customFormat="1" ht="12.75">
      <c r="B289" s="7"/>
    </row>
    <row r="290" s="3" customFormat="1" ht="12.75">
      <c r="B290" s="30"/>
    </row>
    <row r="291" s="3" customFormat="1" ht="12.75"/>
    <row r="292" s="3" customFormat="1" ht="12.75">
      <c r="B292" s="7"/>
    </row>
    <row r="293" s="3" customFormat="1" ht="12.75">
      <c r="B293" s="7"/>
    </row>
    <row r="294" s="3" customFormat="1" ht="12.75"/>
    <row r="295" s="3" customFormat="1" ht="12.75">
      <c r="B295" s="29"/>
    </row>
    <row r="296" s="3" customFormat="1" ht="12.75">
      <c r="B296" s="7"/>
    </row>
    <row r="297" s="3" customFormat="1" ht="12.75">
      <c r="B297" s="7"/>
    </row>
    <row r="298" s="3" customFormat="1" ht="12.75">
      <c r="B298" s="30"/>
    </row>
    <row r="299" s="3" customFormat="1" ht="12.75"/>
    <row r="300" s="3" customFormat="1" ht="12.75">
      <c r="B300" s="7"/>
    </row>
    <row r="301" s="3" customFormat="1" ht="12.75">
      <c r="B301" s="7"/>
    </row>
    <row r="302" s="3" customFormat="1" ht="12.75"/>
    <row r="303" s="3" customFormat="1" ht="12.75">
      <c r="B303" s="29"/>
    </row>
    <row r="304" s="3" customFormat="1" ht="12.75">
      <c r="B304" s="7"/>
    </row>
    <row r="305" s="3" customFormat="1" ht="12.75">
      <c r="B305" s="7"/>
    </row>
    <row r="306" s="3" customFormat="1" ht="12.75">
      <c r="B306" s="30"/>
    </row>
    <row r="307" s="3" customFormat="1" ht="12.75"/>
    <row r="308" s="3" customFormat="1" ht="12.75">
      <c r="B308" s="7"/>
    </row>
    <row r="309" s="3" customFormat="1" ht="12.75">
      <c r="B309" s="7"/>
    </row>
    <row r="310" s="3" customFormat="1" ht="12.75"/>
    <row r="311" s="3" customFormat="1" ht="12.75">
      <c r="B311" s="29"/>
    </row>
    <row r="312" s="3" customFormat="1" ht="12.75">
      <c r="B312" s="7"/>
    </row>
    <row r="313" s="3" customFormat="1" ht="12.75">
      <c r="B313" s="7"/>
    </row>
    <row r="314" s="3" customFormat="1" ht="12.75">
      <c r="B314" s="30"/>
    </row>
    <row r="315" s="3" customFormat="1" ht="12.75"/>
    <row r="316" s="3" customFormat="1" ht="12.75">
      <c r="B316" s="7"/>
    </row>
    <row r="317" s="3" customFormat="1" ht="12.75">
      <c r="B317" s="7"/>
    </row>
    <row r="318" s="3" customFormat="1" ht="12.75"/>
    <row r="319" s="3" customFormat="1" ht="12.75">
      <c r="B319" s="29"/>
    </row>
    <row r="320" s="3" customFormat="1" ht="12.75">
      <c r="B320" s="7"/>
    </row>
    <row r="321" s="3" customFormat="1" ht="12.75">
      <c r="B321" s="7"/>
    </row>
    <row r="322" s="3" customFormat="1" ht="12.75">
      <c r="B322" s="30"/>
    </row>
    <row r="323" s="3" customFormat="1" ht="12.75"/>
    <row r="324" s="3" customFormat="1" ht="12.75">
      <c r="B324" s="7"/>
    </row>
    <row r="325" s="3" customFormat="1" ht="12.75">
      <c r="B325" s="7"/>
    </row>
    <row r="326" s="3" customFormat="1" ht="12.75"/>
    <row r="327" s="3" customFormat="1" ht="12.75">
      <c r="B327" s="29"/>
    </row>
    <row r="328" s="3" customFormat="1" ht="12.75">
      <c r="B328" s="7"/>
    </row>
    <row r="329" s="3" customFormat="1" ht="12.75">
      <c r="B329" s="7"/>
    </row>
    <row r="330" s="3" customFormat="1" ht="12.75">
      <c r="B330" s="30"/>
    </row>
    <row r="331" s="3" customFormat="1" ht="12.75"/>
    <row r="332" s="3" customFormat="1" ht="12.75">
      <c r="B332" s="7"/>
    </row>
    <row r="333" s="3" customFormat="1" ht="12.75">
      <c r="B333" s="7"/>
    </row>
    <row r="334" s="3" customFormat="1" ht="12.75"/>
    <row r="335" s="3" customFormat="1" ht="12.75">
      <c r="B335" s="29"/>
    </row>
    <row r="336" s="3" customFormat="1" ht="12.75">
      <c r="B336" s="7"/>
    </row>
    <row r="337" s="3" customFormat="1" ht="12.75">
      <c r="B337" s="7"/>
    </row>
    <row r="338" s="3" customFormat="1" ht="12.75">
      <c r="B338" s="30"/>
    </row>
    <row r="339" s="3" customFormat="1" ht="12.75"/>
    <row r="340" s="3" customFormat="1" ht="12.75">
      <c r="B340" s="7"/>
    </row>
    <row r="341" s="3" customFormat="1" ht="12.75">
      <c r="B341" s="7"/>
    </row>
    <row r="342" s="3" customFormat="1" ht="12.75"/>
    <row r="343" s="3" customFormat="1" ht="12.75">
      <c r="B343" s="29"/>
    </row>
    <row r="344" s="3" customFormat="1" ht="12.75">
      <c r="B344" s="7"/>
    </row>
    <row r="345" s="3" customFormat="1" ht="12.75">
      <c r="B345" s="7"/>
    </row>
    <row r="346" s="3" customFormat="1" ht="12.75">
      <c r="B346" s="30"/>
    </row>
    <row r="347" s="3" customFormat="1" ht="12.75"/>
    <row r="348" s="3" customFormat="1" ht="12.75">
      <c r="B348" s="7"/>
    </row>
    <row r="349" s="3" customFormat="1" ht="12.75">
      <c r="B349" s="7"/>
    </row>
    <row r="350" s="3" customFormat="1" ht="12.75"/>
    <row r="351" s="3" customFormat="1" ht="12.75">
      <c r="B351" s="29"/>
    </row>
    <row r="352" s="3" customFormat="1" ht="12.75">
      <c r="B352" s="7"/>
    </row>
    <row r="353" s="3" customFormat="1" ht="12.75">
      <c r="B353" s="7"/>
    </row>
    <row r="354" s="3" customFormat="1" ht="12.75">
      <c r="B354" s="30"/>
    </row>
    <row r="355" s="3" customFormat="1" ht="12.75"/>
    <row r="356" s="3" customFormat="1" ht="12.75">
      <c r="B356" s="7"/>
    </row>
    <row r="357" s="3" customFormat="1" ht="12.75">
      <c r="B357" s="7"/>
    </row>
    <row r="358" s="3" customFormat="1" ht="12.75"/>
    <row r="359" s="3" customFormat="1" ht="12.75">
      <c r="B359" s="29"/>
    </row>
    <row r="360" s="3" customFormat="1" ht="12.75">
      <c r="B360" s="7"/>
    </row>
    <row r="361" s="3" customFormat="1" ht="12.75">
      <c r="B361" s="7"/>
    </row>
    <row r="362" s="3" customFormat="1" ht="12.75">
      <c r="B362" s="30"/>
    </row>
    <row r="363" s="3" customFormat="1" ht="12.75"/>
    <row r="364" s="3" customFormat="1" ht="12.75">
      <c r="B364" s="7"/>
    </row>
    <row r="365" s="3" customFormat="1" ht="12.75">
      <c r="B365" s="7"/>
    </row>
    <row r="366" s="3" customFormat="1" ht="12.75"/>
    <row r="367" s="3" customFormat="1" ht="12.75">
      <c r="B367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yaniv</cp:lastModifiedBy>
  <cp:lastPrinted>2013-12-25T06:24:22Z</cp:lastPrinted>
  <dcterms:created xsi:type="dcterms:W3CDTF">2010-01-14T07:10:55Z</dcterms:created>
  <dcterms:modified xsi:type="dcterms:W3CDTF">2016-03-22T11:23:16Z</dcterms:modified>
  <cp:category/>
  <cp:version/>
  <cp:contentType/>
  <cp:contentStatus/>
</cp:coreProperties>
</file>