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ran_a\AppData\Local\Microsoft\Windows\INetCache\Content.Outlook\26LTW410\"/>
    </mc:Choice>
  </mc:AlternateContent>
  <bookViews>
    <workbookView xWindow="0" yWindow="0" windowWidth="21510" windowHeight="8505"/>
  </bookViews>
  <sheets>
    <sheet name="נספח 1 " sheetId="1" r:id="rId1"/>
    <sheet name="נספח 2מצרפי" sheetId="5" r:id="rId2"/>
    <sheet name=" מצרפי נספח 3" sheetId="6" r:id="rId3"/>
  </sheets>
  <calcPr calcId="162913"/>
</workbook>
</file>

<file path=xl/calcChain.xml><?xml version="1.0" encoding="utf-8"?>
<calcChain xmlns="http://schemas.openxmlformats.org/spreadsheetml/2006/main">
  <c r="D13" i="5" l="1"/>
  <c r="E12" i="1"/>
  <c r="A12" i="1"/>
  <c r="D59" i="6" l="1"/>
  <c r="D58" i="6"/>
  <c r="D57" i="6"/>
  <c r="A29" i="1"/>
  <c r="I30" i="1" l="1"/>
  <c r="D88" i="6"/>
  <c r="A32" i="1"/>
  <c r="E32" i="1"/>
  <c r="D53" i="6" l="1"/>
  <c r="D32" i="6" l="1"/>
  <c r="D8" i="6"/>
  <c r="D8" i="5"/>
  <c r="A8" i="1"/>
  <c r="E8" i="1"/>
  <c r="J6" i="6"/>
  <c r="J6" i="5"/>
  <c r="C6" i="1"/>
  <c r="G6" i="1"/>
  <c r="E39" i="1" l="1"/>
  <c r="D15" i="5" l="1"/>
  <c r="D89" i="6" l="1"/>
  <c r="D90" i="6" s="1"/>
  <c r="D35" i="5"/>
  <c r="A39" i="1"/>
  <c r="I47" i="1"/>
  <c r="D36" i="5" s="1"/>
  <c r="I37" i="1"/>
  <c r="I36" i="1"/>
  <c r="I33" i="1"/>
  <c r="I32" i="1"/>
  <c r="I31" i="1"/>
  <c r="I29" i="1"/>
  <c r="I28" i="1"/>
  <c r="I27" i="1"/>
  <c r="I26" i="1"/>
  <c r="I25" i="1"/>
  <c r="I22" i="1"/>
  <c r="I21" i="1"/>
  <c r="I20" i="1"/>
  <c r="I16" i="1"/>
  <c r="I15" i="1"/>
  <c r="I39" i="1" l="1"/>
  <c r="D91" i="6"/>
  <c r="I12" i="1"/>
  <c r="I11" i="1"/>
</calcChain>
</file>

<file path=xl/sharedStrings.xml><?xml version="1.0" encoding="utf-8"?>
<sst xmlns="http://schemas.openxmlformats.org/spreadsheetml/2006/main" count="539" uniqueCount="156">
  <si>
    <t>פ.ר.ח השת.מסלול כללי</t>
  </si>
  <si>
    <t>6011</t>
  </si>
  <si>
    <t>מספר אישור אוצר</t>
  </si>
  <si>
    <t>420</t>
  </si>
  <si>
    <t xml:space="preserve">נספח 1 </t>
  </si>
  <si>
    <t/>
  </si>
  <si>
    <t>תאריך נכונות דו"ח</t>
  </si>
  <si>
    <t>קידוד קופה</t>
  </si>
  <si>
    <t>510930670-00000000000420-0420-000</t>
  </si>
  <si>
    <t>נספח 1 - סך התשלומים ששולמו בעד כל סוג של הוצאה ישירה לתקופה המסתיימת ביום</t>
  </si>
  <si>
    <t>אלפי ש"ח</t>
  </si>
  <si>
    <t>סה"כ עמלות קנייה ומכירה</t>
  </si>
  <si>
    <t xml:space="preserve">1. </t>
  </si>
  <si>
    <t>א. סך עמלות קנייה ומכירה לצדדים קשורים</t>
  </si>
  <si>
    <t>ב. סך עמלות קנייה ומכירה לצדדים שאינם קשורים</t>
  </si>
  <si>
    <t>סה"כ עמלות קסטודיאן</t>
  </si>
  <si>
    <t xml:space="preserve">2. </t>
  </si>
  <si>
    <t>א. סך עמלות קסטודיאן לצדדים קשורים</t>
  </si>
  <si>
    <t>ב. סך עמלות קסטודיאן לצדדים שאינם קשורים</t>
  </si>
  <si>
    <t>סה"כ מהשקעות לא סחירות</t>
  </si>
  <si>
    <t xml:space="preserve">3. </t>
  </si>
  <si>
    <t>א. סך הוצאות הנובעות מהשקעה בניירות ערך לא סחירים</t>
  </si>
  <si>
    <t>שאינם לצורך מימון פרויקטים לתשתיות</t>
  </si>
  <si>
    <t>ב. סך הוצאות הנובעות ממימון פרוייקטים לתשתיות</t>
  </si>
  <si>
    <t>ג. סך הוצאות הנובעות מהשקעה בזכויות במקרקעין</t>
  </si>
  <si>
    <t>סה"כ עמלות ניהול חיצוני</t>
  </si>
  <si>
    <t xml:space="preserve">4. 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</si>
  <si>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</si>
  <si>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</si>
  <si>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</si>
  <si>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</si>
  <si>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</si>
  <si>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</si>
  <si>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</si>
  <si>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</si>
  <si>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החזר בגין תעודות סל</t>
  </si>
  <si>
    <t>סה"כ הוצאות אחרות</t>
  </si>
  <si>
    <t xml:space="preserve">5. </t>
  </si>
  <si>
    <t>א. סך הוצאות בעד ניהול תביעות</t>
  </si>
  <si>
    <t>ב. סך הוצאות בעד מתן משכנתאות</t>
  </si>
  <si>
    <t>סה"כ הוצאות ישירות</t>
  </si>
  <si>
    <t xml:space="preserve">6. </t>
  </si>
  <si>
    <t>שיעור הוצאות ישירות</t>
  </si>
  <si>
    <t xml:space="preserve">7. </t>
  </si>
  <si>
    <t>א. שיעור סך ההוצאת הישירות</t>
  </si>
  <si>
    <t>שההוצאה בגינן מוגבלת לשיעור של 0.25% לפי התקנות (באחוזים)</t>
  </si>
  <si>
    <t>ב. שיעור סך הוצאת ישירות</t>
  </si>
  <si>
    <t>מתוך יתרת נכסים ממוצעת (באחוזים)</t>
  </si>
  <si>
    <t>סך הכל נכסים לסוף שנה קודמת</t>
  </si>
  <si>
    <t>נספח 2</t>
  </si>
  <si>
    <t>לתקופה המסתיימת ביום</t>
  </si>
  <si>
    <t>נספח 2 - פרוט עמלות והוצאות</t>
  </si>
  <si>
    <t>בגין ביצוע עסקאות בניירות ערך סחירים</t>
  </si>
  <si>
    <t>ברוקראז - עמלות קנייה ומכירה</t>
  </si>
  <si>
    <t>צדדים קשורים</t>
  </si>
  <si>
    <t>צדדים שאינם קשורים</t>
  </si>
  <si>
    <t>זרים</t>
  </si>
  <si>
    <t>סך עמלות ברוקראז</t>
  </si>
  <si>
    <t>עמלות קסטודיאן</t>
  </si>
  <si>
    <t>סך עמלות קסטודיאן</t>
  </si>
  <si>
    <t>בניירות ערך לא סחירים או ממתן הלוואה</t>
  </si>
  <si>
    <t>הוצאה הנובעת מהשקעה</t>
  </si>
  <si>
    <t>בניירות ערך לא סחירים וממתן הלוואה</t>
  </si>
  <si>
    <t>סך הוצאות הנובעות מהשקעה</t>
  </si>
  <si>
    <t>הוצאה הנובעת מהשקעה בזכויות במקרקעין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</si>
  <si>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</si>
  <si>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</si>
  <si>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</si>
  <si>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</si>
  <si>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</si>
  <si>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</si>
  <si>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נספח 3</t>
  </si>
  <si>
    <t>נספח 3 - פירוט עמלות ניהול חיצוני</t>
  </si>
  <si>
    <t>תשלום הנובע מהשקעה בקרנות השקעה</t>
  </si>
  <si>
    <t>Madison Realty Capital Debt V</t>
  </si>
  <si>
    <t>Mv Senior 2</t>
  </si>
  <si>
    <t>אלטו 3</t>
  </si>
  <si>
    <t>אלקטרה נדל"ן 3</t>
  </si>
  <si>
    <t>אלפא ערך</t>
  </si>
  <si>
    <t>אלקטרה נדלן 2</t>
  </si>
  <si>
    <t>בלו אטלנטיק 3</t>
  </si>
  <si>
    <t>בלו אטלנטיק פרטנרס 2</t>
  </si>
  <si>
    <t>דובר 10</t>
  </si>
  <si>
    <t>וינטאג' 5 אקסס</t>
  </si>
  <si>
    <t>נוקד לונג</t>
  </si>
  <si>
    <t>פורמה</t>
  </si>
  <si>
    <t>פנתיאון אקסס</t>
  </si>
  <si>
    <t>רוטשילד נדלן אדריס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</si>
  <si>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</si>
  <si>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</si>
  <si>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</si>
  <si>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 xml:space="preserve">תשלום למנהל תיקים זר 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</si>
  <si>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</si>
  <si>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</si>
  <si>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</si>
  <si>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</si>
  <si>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סך תשלומים בגין השקעה בקרנות נאמנות</t>
  </si>
  <si>
    <t>תשלומים בגין השקעה בתעודות סל</t>
  </si>
  <si>
    <t>תעודת סל ישראלית</t>
  </si>
  <si>
    <t>תעודת סל זרה</t>
  </si>
  <si>
    <t>INVESCO</t>
  </si>
  <si>
    <t>סך החזר בגין תעודות סל</t>
  </si>
  <si>
    <t>סך הכל עמלות ניהול חיצוני</t>
  </si>
  <si>
    <t>סך נכסים לסוף שנה קודמת</t>
  </si>
  <si>
    <t>פ.ר.ח. אג"ח ללא מניו</t>
  </si>
  <si>
    <t>6131</t>
  </si>
  <si>
    <t>1471</t>
  </si>
  <si>
    <t>510930670-00000000000420-1471-000</t>
  </si>
  <si>
    <t>0</t>
  </si>
  <si>
    <t>544</t>
  </si>
  <si>
    <t>יהב פ.ר.ח. - חברה לניהול קופות גמל בע"מ</t>
  </si>
  <si>
    <t>הבינלאומי</t>
  </si>
  <si>
    <t>סך תשלומים בגין השקעה בתעודות סל</t>
  </si>
  <si>
    <t>פרח</t>
  </si>
  <si>
    <t>קסם קרנות נאמנות בע"מ</t>
  </si>
  <si>
    <t>מיטב תכלית קרנות נאמנות בע"מ</t>
  </si>
  <si>
    <t>THE SELECT SECTOR SPDR TRUST</t>
  </si>
  <si>
    <t>INVESCO PS CAPITAL</t>
  </si>
  <si>
    <t>MARKET VECTORS ETF</t>
  </si>
  <si>
    <t>SSGA</t>
  </si>
  <si>
    <t>ISHARES TRUST</t>
  </si>
  <si>
    <t>STATE STREET GLOBAL ADVISORS</t>
  </si>
  <si>
    <t>GUGGENHEIM FUNDS</t>
  </si>
  <si>
    <t>FIRST TRUST PORTFOLIOS</t>
  </si>
  <si>
    <t>LYXOR</t>
  </si>
  <si>
    <t>VANECK VECTORS JUNIOR GOLD</t>
  </si>
  <si>
    <t>GLOBAL X MANAGEMENT</t>
  </si>
  <si>
    <t>VANGUARD GROUP</t>
  </si>
  <si>
    <t>SPDR TRUST</t>
  </si>
  <si>
    <t>BLACKROCK FUND ADVISORS</t>
  </si>
  <si>
    <t>HEALTH CARE REIT</t>
  </si>
  <si>
    <t>KRANE FUNDS</t>
  </si>
  <si>
    <t>US GLOBAL INVESTORS</t>
  </si>
  <si>
    <t>KRANESHARES BOSERA MSCI</t>
  </si>
  <si>
    <t>COMMUNICATION SERVICES</t>
  </si>
  <si>
    <t xml:space="preserve">WISDOMTREE </t>
  </si>
  <si>
    <t>FRANKLIN ADVISORS</t>
  </si>
  <si>
    <t>COMSTAGE ETF</t>
  </si>
  <si>
    <t>LYXORETF</t>
  </si>
  <si>
    <t>CREDIT SUISSE ASSET MANAGEMENT</t>
  </si>
  <si>
    <t>NUTRIMENTA SINGAPORE</t>
  </si>
  <si>
    <t>KOTAK</t>
  </si>
  <si>
    <t>SUMITOMO MITSUI</t>
  </si>
  <si>
    <t>SCHRODER INVESTMENT MANAGEMENT</t>
  </si>
  <si>
    <t>TRIGON</t>
  </si>
  <si>
    <t>PI SPC</t>
  </si>
  <si>
    <t>COMGEST</t>
  </si>
  <si>
    <t>מגדל</t>
  </si>
  <si>
    <t>.</t>
  </si>
  <si>
    <t xml:space="preserve">המילטון ליין 4 </t>
  </si>
  <si>
    <t xml:space="preserve">נוקד אופורטיוניטי  (קיימן) </t>
  </si>
  <si>
    <t>Windin’ Capital</t>
  </si>
  <si>
    <t>Forma European Fund II</t>
  </si>
  <si>
    <t>MV Subordinated V</t>
  </si>
  <si>
    <t>אי.בי.אי פילאר גטינגן נכסים 1</t>
  </si>
  <si>
    <t>RISE OF ROBOT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</si>
</sst>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sz val="11"/>
      <color indexed="8"/>
      <name val="Calibri"/>
      <family val="2"/>
      <scheme val="minor"/>
    </font>
    <font>
      <b/>
      <sz val="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none">
        <fgColor indexed="43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6" borderId="0"/>
  </cellStyleXfs>
  <cellXfs count="28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right" wrapText="1"/>
    </xf>
    <xf numFmtId="0" fontId="3" fillId="4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0" fontId="5" fillId="5" borderId="0" xfId="0" applyFont="1" applyFill="1" applyAlignment="1">
      <alignment horizontal="right" wrapText="1"/>
    </xf>
    <xf numFmtId="4" fontId="6" fillId="3" borderId="0" xfId="0" applyNumberFormat="1" applyFont="1" applyFill="1" applyAlignment="1">
      <alignment horizontal="right"/>
    </xf>
    <xf numFmtId="0" fontId="7" fillId="7" borderId="0" xfId="0" applyFont="1" applyFill="1" applyAlignment="1">
      <alignment horizontal="right"/>
    </xf>
    <xf numFmtId="0" fontId="8" fillId="6" borderId="0" xfId="1"/>
    <xf numFmtId="0" fontId="7" fillId="7" borderId="0" xfId="1" applyFont="1" applyFill="1" applyAlignment="1">
      <alignment horizontal="right"/>
    </xf>
    <xf numFmtId="0" fontId="1" fillId="2" borderId="0" xfId="1" applyFont="1" applyFill="1" applyAlignment="1">
      <alignment horizontal="right" wrapText="1"/>
    </xf>
    <xf numFmtId="0" fontId="1" fillId="3" borderId="0" xfId="1" applyFont="1" applyFill="1" applyAlignment="1">
      <alignment horizontal="right" wrapText="1"/>
    </xf>
    <xf numFmtId="4" fontId="1" fillId="4" borderId="0" xfId="1" applyNumberFormat="1" applyFont="1" applyFill="1" applyAlignment="1">
      <alignment horizontal="right"/>
    </xf>
    <xf numFmtId="0" fontId="1" fillId="4" borderId="0" xfId="1" applyFont="1" applyFill="1" applyAlignment="1">
      <alignment horizontal="right" wrapText="1"/>
    </xf>
    <xf numFmtId="0" fontId="1" fillId="5" borderId="0" xfId="1" applyFont="1" applyFill="1" applyAlignment="1">
      <alignment horizontal="right" wrapText="1"/>
    </xf>
    <xf numFmtId="4" fontId="1" fillId="3" borderId="0" xfId="1" applyNumberFormat="1" applyFont="1" applyFill="1" applyAlignment="1">
      <alignment horizontal="right"/>
    </xf>
    <xf numFmtId="4" fontId="1" fillId="5" borderId="0" xfId="1" applyNumberFormat="1" applyFont="1" applyFill="1" applyAlignment="1">
      <alignment horizontal="right"/>
    </xf>
    <xf numFmtId="14" fontId="7" fillId="7" borderId="0" xfId="1" applyNumberFormat="1" applyFont="1" applyFill="1" applyAlignment="1">
      <alignment horizontal="right"/>
    </xf>
    <xf numFmtId="14" fontId="7" fillId="7" borderId="0" xfId="0" applyNumberFormat="1" applyFont="1" applyFill="1" applyAlignment="1">
      <alignment horizontal="right"/>
    </xf>
    <xf numFmtId="14" fontId="1" fillId="2" borderId="0" xfId="1" applyNumberFormat="1" applyFont="1" applyFill="1" applyAlignment="1">
      <alignment horizontal="right" wrapText="1"/>
    </xf>
    <xf numFmtId="14" fontId="1" fillId="2" borderId="0" xfId="0" applyNumberFormat="1" applyFont="1" applyFill="1" applyAlignment="1">
      <alignment horizontal="right" wrapText="1"/>
    </xf>
    <xf numFmtId="4" fontId="9" fillId="5" borderId="0" xfId="0" applyNumberFormat="1" applyFont="1" applyFill="1" applyAlignment="1">
      <alignment horizontal="right"/>
    </xf>
    <xf numFmtId="0" fontId="9" fillId="5" borderId="0" xfId="0" applyFont="1" applyFill="1" applyAlignment="1">
      <alignment horizontal="right" wrapText="1"/>
    </xf>
    <xf numFmtId="4" fontId="9" fillId="4" borderId="0" xfId="0" applyNumberFormat="1" applyFont="1" applyFill="1" applyAlignment="1">
      <alignment horizontal="right"/>
    </xf>
    <xf numFmtId="4" fontId="9" fillId="0" borderId="0" xfId="1" applyNumberFormat="1" applyFont="1" applyFill="1" applyAlignment="1">
      <alignment horizontal="right"/>
    </xf>
    <xf numFmtId="0" fontId="9" fillId="0" borderId="0" xfId="1" applyFont="1" applyFill="1" applyAlignment="1">
      <alignment horizontal="right" wrapText="1"/>
    </xf>
    <xf numFmtId="4" fontId="9" fillId="4" borderId="0" xfId="1" applyNumberFormat="1" applyFont="1" applyFill="1" applyAlignment="1">
      <alignment horizontal="right"/>
    </xf>
    <xf numFmtId="0" fontId="1" fillId="5" borderId="0" xfId="0" applyFont="1" applyFill="1" applyAlignment="1">
      <alignment horizontal="righ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7"/>
  <sheetViews>
    <sheetView tabSelected="1" zoomScale="85" zoomScaleNormal="85" workbookViewId="0">
      <selection activeCell="A51" sqref="A51:XFD61"/>
    </sheetView>
  </sheetViews>
  <sheetFormatPr defaultRowHeight="15" x14ac:dyDescent="0.25"/>
  <cols>
    <col min="1" max="1" width="12" customWidth="1"/>
    <col min="2" max="2" width="76" customWidth="1"/>
    <col min="3" max="3" width="24.28515625" customWidth="1"/>
    <col min="5" max="5" width="22" customWidth="1"/>
    <col min="6" max="6" width="40" customWidth="1"/>
    <col min="7" max="7" width="14.7109375" customWidth="1"/>
    <col min="9" max="9" width="12.28515625" bestFit="1" customWidth="1"/>
    <col min="10" max="10" width="28.85546875" customWidth="1"/>
    <col min="11" max="11" width="33.85546875" bestFit="1" customWidth="1"/>
  </cols>
  <sheetData>
    <row r="3" spans="1:11" x14ac:dyDescent="0.25">
      <c r="B3" s="7" t="s">
        <v>0</v>
      </c>
      <c r="C3" s="7" t="s">
        <v>1</v>
      </c>
      <c r="E3" s="8"/>
      <c r="F3" s="9" t="s">
        <v>104</v>
      </c>
      <c r="G3" s="9" t="s">
        <v>105</v>
      </c>
      <c r="I3" s="8"/>
      <c r="J3" s="9"/>
      <c r="K3" s="9" t="s">
        <v>113</v>
      </c>
    </row>
    <row r="4" spans="1:11" x14ac:dyDescent="0.25">
      <c r="B4" s="7" t="s">
        <v>2</v>
      </c>
      <c r="C4" s="7" t="s">
        <v>3</v>
      </c>
      <c r="E4" s="8"/>
      <c r="F4" s="9" t="s">
        <v>2</v>
      </c>
      <c r="G4" s="9" t="s">
        <v>106</v>
      </c>
      <c r="I4" s="8"/>
      <c r="J4" s="9" t="s">
        <v>2</v>
      </c>
      <c r="K4" s="9"/>
    </row>
    <row r="5" spans="1:11" x14ac:dyDescent="0.25">
      <c r="B5" s="7" t="s">
        <v>4</v>
      </c>
      <c r="C5" s="7" t="s">
        <v>5</v>
      </c>
      <c r="E5" s="8"/>
      <c r="F5" s="9" t="s">
        <v>4</v>
      </c>
      <c r="G5" s="9" t="s">
        <v>5</v>
      </c>
      <c r="I5" s="8"/>
      <c r="J5" s="9" t="s">
        <v>4</v>
      </c>
      <c r="K5" s="9" t="s">
        <v>5</v>
      </c>
    </row>
    <row r="6" spans="1:11" x14ac:dyDescent="0.25">
      <c r="B6" s="7" t="s">
        <v>6</v>
      </c>
      <c r="C6" s="18">
        <f>K6</f>
        <v>44560</v>
      </c>
      <c r="E6" s="8"/>
      <c r="F6" s="9" t="s">
        <v>6</v>
      </c>
      <c r="G6" s="17">
        <f>K6</f>
        <v>44560</v>
      </c>
      <c r="I6" s="8"/>
      <c r="J6" s="9" t="s">
        <v>6</v>
      </c>
      <c r="K6" s="17">
        <v>44560</v>
      </c>
    </row>
    <row r="7" spans="1:11" ht="10.5" customHeight="1" x14ac:dyDescent="0.25">
      <c r="B7" s="7" t="s">
        <v>7</v>
      </c>
      <c r="C7" s="7" t="s">
        <v>8</v>
      </c>
      <c r="E7" s="8"/>
      <c r="F7" s="9" t="s">
        <v>7</v>
      </c>
      <c r="G7" s="9" t="s">
        <v>107</v>
      </c>
      <c r="I7" s="8"/>
      <c r="J7" s="9" t="s">
        <v>7</v>
      </c>
      <c r="K7" s="9"/>
    </row>
    <row r="8" spans="1:11" ht="33" x14ac:dyDescent="0.25">
      <c r="A8" s="20">
        <f>I8</f>
        <v>44560</v>
      </c>
      <c r="B8" s="1" t="s">
        <v>9</v>
      </c>
      <c r="C8" s="1" t="s">
        <v>5</v>
      </c>
      <c r="E8" s="19">
        <f>I8</f>
        <v>44560</v>
      </c>
      <c r="F8" s="10" t="s">
        <v>9</v>
      </c>
      <c r="G8" s="10" t="s">
        <v>5</v>
      </c>
      <c r="I8" s="19">
        <v>44560</v>
      </c>
      <c r="J8" s="10" t="s">
        <v>9</v>
      </c>
      <c r="K8" s="10" t="s">
        <v>5</v>
      </c>
    </row>
    <row r="9" spans="1:11" x14ac:dyDescent="0.25">
      <c r="A9" s="1" t="s">
        <v>10</v>
      </c>
      <c r="B9" s="1" t="s">
        <v>5</v>
      </c>
      <c r="C9" s="1" t="s">
        <v>5</v>
      </c>
      <c r="E9" s="10" t="s">
        <v>10</v>
      </c>
      <c r="F9" s="10" t="s">
        <v>5</v>
      </c>
      <c r="G9" s="10" t="s">
        <v>5</v>
      </c>
      <c r="I9" s="10" t="s">
        <v>10</v>
      </c>
      <c r="J9" s="10" t="s">
        <v>5</v>
      </c>
      <c r="K9" s="10" t="s">
        <v>5</v>
      </c>
    </row>
    <row r="10" spans="1:11" ht="40.5" customHeight="1" x14ac:dyDescent="0.25">
      <c r="A10" s="2" t="s">
        <v>5</v>
      </c>
      <c r="B10" s="2" t="s">
        <v>11</v>
      </c>
      <c r="C10" s="2" t="s">
        <v>12</v>
      </c>
      <c r="E10" s="11" t="s">
        <v>5</v>
      </c>
      <c r="F10" s="11" t="s">
        <v>11</v>
      </c>
      <c r="G10" s="11" t="s">
        <v>12</v>
      </c>
      <c r="I10" s="11" t="s">
        <v>5</v>
      </c>
      <c r="J10" s="11" t="s">
        <v>11</v>
      </c>
      <c r="K10" s="11" t="s">
        <v>12</v>
      </c>
    </row>
    <row r="11" spans="1:11" ht="22.5" x14ac:dyDescent="0.25">
      <c r="A11" s="4">
        <v>0</v>
      </c>
      <c r="B11" s="3" t="s">
        <v>13</v>
      </c>
      <c r="C11" s="3" t="s">
        <v>5</v>
      </c>
      <c r="E11" s="12">
        <v>0</v>
      </c>
      <c r="F11" s="13" t="s">
        <v>13</v>
      </c>
      <c r="G11" s="13" t="s">
        <v>5</v>
      </c>
      <c r="I11" s="12">
        <f>E11+A11</f>
        <v>0</v>
      </c>
      <c r="J11" s="13" t="s">
        <v>13</v>
      </c>
      <c r="K11" s="13" t="s">
        <v>5</v>
      </c>
    </row>
    <row r="12" spans="1:11" ht="22.5" x14ac:dyDescent="0.25">
      <c r="A12" s="4">
        <f>46.7838+16.426+14.844-2.41</f>
        <v>75.643799999999999</v>
      </c>
      <c r="B12" s="3" t="s">
        <v>14</v>
      </c>
      <c r="C12" s="3" t="s">
        <v>5</v>
      </c>
      <c r="E12" s="4">
        <f>0.07199+0.18+0.466</f>
        <v>0.71799000000000002</v>
      </c>
      <c r="F12" s="13" t="s">
        <v>14</v>
      </c>
      <c r="G12" s="13" t="s">
        <v>5</v>
      </c>
      <c r="I12" s="26">
        <f>E12+A12</f>
        <v>76.361789999999999</v>
      </c>
      <c r="J12" s="13" t="s">
        <v>14</v>
      </c>
      <c r="K12" s="13" t="s">
        <v>5</v>
      </c>
    </row>
    <row r="13" spans="1:11" x14ac:dyDescent="0.25">
      <c r="A13" s="27" t="s">
        <v>148</v>
      </c>
      <c r="B13" s="5" t="s">
        <v>5</v>
      </c>
      <c r="C13" s="5" t="s">
        <v>5</v>
      </c>
      <c r="E13" s="14" t="s">
        <v>5</v>
      </c>
      <c r="F13" s="14" t="s">
        <v>5</v>
      </c>
      <c r="G13" s="14" t="s">
        <v>5</v>
      </c>
      <c r="I13" s="14" t="s">
        <v>5</v>
      </c>
      <c r="J13" s="14" t="s">
        <v>5</v>
      </c>
      <c r="K13" s="14" t="s">
        <v>5</v>
      </c>
    </row>
    <row r="14" spans="1:11" x14ac:dyDescent="0.25">
      <c r="A14" s="2" t="s">
        <v>5</v>
      </c>
      <c r="B14" s="2" t="s">
        <v>15</v>
      </c>
      <c r="C14" s="2" t="s">
        <v>16</v>
      </c>
      <c r="E14" s="11" t="s">
        <v>5</v>
      </c>
      <c r="F14" s="11" t="s">
        <v>15</v>
      </c>
      <c r="G14" s="11" t="s">
        <v>16</v>
      </c>
      <c r="I14" s="11" t="s">
        <v>5</v>
      </c>
      <c r="J14" s="11" t="s">
        <v>15</v>
      </c>
      <c r="K14" s="11" t="s">
        <v>16</v>
      </c>
    </row>
    <row r="15" spans="1:11" ht="22.5" x14ac:dyDescent="0.25">
      <c r="A15" s="4">
        <v>0</v>
      </c>
      <c r="B15" s="3" t="s">
        <v>17</v>
      </c>
      <c r="C15" s="3" t="s">
        <v>5</v>
      </c>
      <c r="E15" s="12">
        <v>0</v>
      </c>
      <c r="F15" s="13" t="s">
        <v>17</v>
      </c>
      <c r="G15" s="13" t="s">
        <v>5</v>
      </c>
      <c r="I15" s="12">
        <f>E15+A15</f>
        <v>0</v>
      </c>
      <c r="J15" s="13" t="s">
        <v>17</v>
      </c>
      <c r="K15" s="13" t="s">
        <v>5</v>
      </c>
    </row>
    <row r="16" spans="1:11" ht="22.5" x14ac:dyDescent="0.25">
      <c r="A16" s="4">
        <v>0</v>
      </c>
      <c r="B16" s="3" t="s">
        <v>18</v>
      </c>
      <c r="C16" s="3" t="s">
        <v>5</v>
      </c>
      <c r="E16" s="12">
        <v>0</v>
      </c>
      <c r="F16" s="13" t="s">
        <v>18</v>
      </c>
      <c r="G16" s="13" t="s">
        <v>5</v>
      </c>
      <c r="I16" s="12">
        <f>E16+A16</f>
        <v>0</v>
      </c>
      <c r="J16" s="13" t="s">
        <v>18</v>
      </c>
      <c r="K16" s="13" t="s">
        <v>5</v>
      </c>
    </row>
    <row r="17" spans="1:11" x14ac:dyDescent="0.25">
      <c r="A17" s="5" t="s">
        <v>5</v>
      </c>
      <c r="B17" s="5" t="s">
        <v>5</v>
      </c>
      <c r="C17" s="5" t="s">
        <v>5</v>
      </c>
      <c r="E17" s="14" t="s">
        <v>5</v>
      </c>
      <c r="F17" s="14" t="s">
        <v>5</v>
      </c>
      <c r="G17" s="14" t="s">
        <v>5</v>
      </c>
      <c r="I17" s="14" t="s">
        <v>5</v>
      </c>
      <c r="J17" s="14" t="s">
        <v>5</v>
      </c>
      <c r="K17" s="14" t="s">
        <v>5</v>
      </c>
    </row>
    <row r="18" spans="1:11" x14ac:dyDescent="0.25">
      <c r="A18" s="2" t="s">
        <v>5</v>
      </c>
      <c r="B18" s="2" t="s">
        <v>19</v>
      </c>
      <c r="C18" s="2" t="s">
        <v>20</v>
      </c>
      <c r="E18" s="11" t="s">
        <v>5</v>
      </c>
      <c r="F18" s="11" t="s">
        <v>19</v>
      </c>
      <c r="G18" s="11" t="s">
        <v>20</v>
      </c>
      <c r="I18" s="11" t="s">
        <v>5</v>
      </c>
      <c r="J18" s="11" t="s">
        <v>19</v>
      </c>
      <c r="K18" s="11" t="s">
        <v>20</v>
      </c>
    </row>
    <row r="19" spans="1:11" ht="22.5" x14ac:dyDescent="0.25">
      <c r="A19" s="3" t="s">
        <v>5</v>
      </c>
      <c r="B19" s="3" t="s">
        <v>21</v>
      </c>
      <c r="C19" s="3" t="s">
        <v>5</v>
      </c>
      <c r="E19" s="13" t="s">
        <v>5</v>
      </c>
      <c r="F19" s="13" t="s">
        <v>21</v>
      </c>
      <c r="G19" s="13" t="s">
        <v>5</v>
      </c>
      <c r="I19" s="13" t="s">
        <v>5</v>
      </c>
      <c r="J19" s="13" t="s">
        <v>21</v>
      </c>
      <c r="K19" s="13" t="s">
        <v>5</v>
      </c>
    </row>
    <row r="20" spans="1:11" ht="22.5" x14ac:dyDescent="0.25">
      <c r="A20" s="4">
        <v>0</v>
      </c>
      <c r="B20" s="3" t="s">
        <v>22</v>
      </c>
      <c r="C20" s="3" t="s">
        <v>5</v>
      </c>
      <c r="E20" s="12">
        <v>0</v>
      </c>
      <c r="F20" s="13" t="s">
        <v>22</v>
      </c>
      <c r="G20" s="13" t="s">
        <v>5</v>
      </c>
      <c r="I20" s="12">
        <f>E20+A20</f>
        <v>0</v>
      </c>
      <c r="J20" s="13" t="s">
        <v>22</v>
      </c>
      <c r="K20" s="13" t="s">
        <v>5</v>
      </c>
    </row>
    <row r="21" spans="1:11" ht="22.5" x14ac:dyDescent="0.25">
      <c r="A21" s="4">
        <v>0</v>
      </c>
      <c r="B21" s="3" t="s">
        <v>23</v>
      </c>
      <c r="C21" s="3" t="s">
        <v>5</v>
      </c>
      <c r="E21" s="12">
        <v>0</v>
      </c>
      <c r="F21" s="13" t="s">
        <v>23</v>
      </c>
      <c r="G21" s="13" t="s">
        <v>5</v>
      </c>
      <c r="I21" s="12">
        <f>E21+A21</f>
        <v>0</v>
      </c>
      <c r="J21" s="13" t="s">
        <v>23</v>
      </c>
      <c r="K21" s="13" t="s">
        <v>5</v>
      </c>
    </row>
    <row r="22" spans="1:11" ht="22.5" x14ac:dyDescent="0.25">
      <c r="A22" s="4">
        <v>0</v>
      </c>
      <c r="B22" s="3" t="s">
        <v>24</v>
      </c>
      <c r="C22" s="3" t="s">
        <v>5</v>
      </c>
      <c r="E22" s="12">
        <v>0</v>
      </c>
      <c r="F22" s="13" t="s">
        <v>24</v>
      </c>
      <c r="G22" s="13" t="s">
        <v>5</v>
      </c>
      <c r="I22" s="12">
        <f>E22+A22</f>
        <v>0</v>
      </c>
      <c r="J22" s="13" t="s">
        <v>24</v>
      </c>
      <c r="K22" s="13" t="s">
        <v>5</v>
      </c>
    </row>
    <row r="23" spans="1:11" x14ac:dyDescent="0.25">
      <c r="A23" s="5" t="s">
        <v>5</v>
      </c>
      <c r="B23" s="5" t="s">
        <v>5</v>
      </c>
      <c r="C23" s="5" t="s">
        <v>5</v>
      </c>
      <c r="E23" s="14" t="s">
        <v>5</v>
      </c>
      <c r="F23" s="14" t="s">
        <v>5</v>
      </c>
      <c r="G23" s="14" t="s">
        <v>5</v>
      </c>
      <c r="I23" s="14" t="s">
        <v>5</v>
      </c>
      <c r="J23" s="14" t="s">
        <v>5</v>
      </c>
      <c r="K23" s="14" t="s">
        <v>5</v>
      </c>
    </row>
    <row r="24" spans="1:11" x14ac:dyDescent="0.25">
      <c r="A24" s="2" t="s">
        <v>5</v>
      </c>
      <c r="B24" s="2" t="s">
        <v>25</v>
      </c>
      <c r="C24" s="2" t="s">
        <v>26</v>
      </c>
      <c r="E24" s="11" t="s">
        <v>5</v>
      </c>
      <c r="F24" s="11" t="s">
        <v>25</v>
      </c>
      <c r="G24" s="11" t="s">
        <v>26</v>
      </c>
      <c r="I24" s="11" t="s">
        <v>5</v>
      </c>
      <c r="J24" s="11" t="s">
        <v>25</v>
      </c>
      <c r="K24" s="11" t="s">
        <v>26</v>
      </c>
    </row>
    <row r="25" spans="1:11" ht="22.5" x14ac:dyDescent="0.25">
      <c r="A25" s="23">
        <v>0.287864112683485</v>
      </c>
      <c r="B25" s="3" t="s">
        <v>27</v>
      </c>
      <c r="C25" s="3" t="s">
        <v>5</v>
      </c>
      <c r="E25" s="12">
        <v>0</v>
      </c>
      <c r="F25" s="13" t="s">
        <v>27</v>
      </c>
      <c r="G25" s="13" t="s">
        <v>5</v>
      </c>
      <c r="I25" s="26">
        <f t="shared" ref="I25:I33" si="0">E25+A25</f>
        <v>0.287864112683485</v>
      </c>
      <c r="J25" s="13" t="s">
        <v>27</v>
      </c>
      <c r="K25" s="13" t="s">
        <v>5</v>
      </c>
    </row>
    <row r="26" spans="1:11" ht="22.5" x14ac:dyDescent="0.25">
      <c r="A26" s="23">
        <v>141.44582367127663</v>
      </c>
      <c r="B26" s="3" t="s">
        <v>28</v>
      </c>
      <c r="C26" s="3" t="s">
        <v>5</v>
      </c>
      <c r="E26" s="12">
        <v>0</v>
      </c>
      <c r="F26" s="13" t="s">
        <v>28</v>
      </c>
      <c r="G26" s="13" t="s">
        <v>5</v>
      </c>
      <c r="I26" s="26">
        <f t="shared" si="0"/>
        <v>141.44582367127663</v>
      </c>
      <c r="J26" s="13" t="s">
        <v>28</v>
      </c>
      <c r="K26" s="13" t="s">
        <v>5</v>
      </c>
    </row>
    <row r="27" spans="1:11" ht="22.5" x14ac:dyDescent="0.25">
      <c r="A27" s="4">
        <v>0</v>
      </c>
      <c r="B27" s="3" t="s">
        <v>29</v>
      </c>
      <c r="C27" s="3" t="s">
        <v>5</v>
      </c>
      <c r="E27" s="12">
        <v>0</v>
      </c>
      <c r="F27" s="13" t="s">
        <v>29</v>
      </c>
      <c r="G27" s="13" t="s">
        <v>5</v>
      </c>
      <c r="I27" s="26">
        <f t="shared" si="0"/>
        <v>0</v>
      </c>
      <c r="J27" s="13" t="s">
        <v>29</v>
      </c>
      <c r="K27" s="13" t="s">
        <v>5</v>
      </c>
    </row>
    <row r="28" spans="1:11" x14ac:dyDescent="0.25">
      <c r="A28" s="4">
        <v>0</v>
      </c>
      <c r="B28" s="3" t="s">
        <v>30</v>
      </c>
      <c r="C28" s="3" t="s">
        <v>5</v>
      </c>
      <c r="E28" s="12">
        <v>0</v>
      </c>
      <c r="F28" s="13" t="s">
        <v>30</v>
      </c>
      <c r="G28" s="13" t="s">
        <v>5</v>
      </c>
      <c r="I28" s="26">
        <f t="shared" si="0"/>
        <v>0</v>
      </c>
      <c r="J28" s="13" t="s">
        <v>30</v>
      </c>
      <c r="K28" s="13" t="s">
        <v>5</v>
      </c>
    </row>
    <row r="29" spans="1:11" ht="22.5" x14ac:dyDescent="0.25">
      <c r="A29" s="4">
        <f>1.55+1.158+0.303+0.1+0.86+1.89</f>
        <v>5.8609999999999998</v>
      </c>
      <c r="B29" s="3" t="s">
        <v>31</v>
      </c>
      <c r="C29" s="3" t="s">
        <v>5</v>
      </c>
      <c r="E29" s="12">
        <v>0</v>
      </c>
      <c r="F29" s="13" t="s">
        <v>31</v>
      </c>
      <c r="G29" s="13" t="s">
        <v>5</v>
      </c>
      <c r="I29" s="26">
        <f t="shared" si="0"/>
        <v>5.8609999999999998</v>
      </c>
      <c r="J29" s="13" t="s">
        <v>31</v>
      </c>
      <c r="K29" s="13" t="s">
        <v>5</v>
      </c>
    </row>
    <row r="30" spans="1:11" ht="22.5" x14ac:dyDescent="0.25">
      <c r="A30" s="4">
        <v>68.05</v>
      </c>
      <c r="B30" s="3" t="s">
        <v>32</v>
      </c>
      <c r="C30" s="3" t="s">
        <v>5</v>
      </c>
      <c r="E30" s="12">
        <v>0</v>
      </c>
      <c r="F30" s="13" t="s">
        <v>32</v>
      </c>
      <c r="G30" s="13" t="s">
        <v>5</v>
      </c>
      <c r="I30" s="26">
        <f>E30+A30</f>
        <v>68.05</v>
      </c>
      <c r="J30" s="13" t="s">
        <v>32</v>
      </c>
      <c r="K30" s="13" t="s">
        <v>5</v>
      </c>
    </row>
    <row r="31" spans="1:11" ht="22.5" x14ac:dyDescent="0.25">
      <c r="A31" s="4">
        <v>0</v>
      </c>
      <c r="B31" s="3" t="s">
        <v>33</v>
      </c>
      <c r="C31" s="3" t="s">
        <v>5</v>
      </c>
      <c r="E31" s="12">
        <v>0</v>
      </c>
      <c r="F31" s="13" t="s">
        <v>33</v>
      </c>
      <c r="G31" s="13" t="s">
        <v>5</v>
      </c>
      <c r="I31" s="26">
        <f t="shared" si="0"/>
        <v>0</v>
      </c>
      <c r="J31" s="13" t="s">
        <v>33</v>
      </c>
      <c r="K31" s="13" t="s">
        <v>5</v>
      </c>
    </row>
    <row r="32" spans="1:11" ht="22.5" x14ac:dyDescent="0.25">
      <c r="A32" s="4">
        <f>8.16+8.983+8.85+9.667</f>
        <v>35.660000000000004</v>
      </c>
      <c r="B32" s="3" t="s">
        <v>34</v>
      </c>
      <c r="C32" s="3" t="s">
        <v>5</v>
      </c>
      <c r="E32" s="4">
        <f>0.07+0.0733+0.06+0.07</f>
        <v>0.27329999999999999</v>
      </c>
      <c r="F32" s="13" t="s">
        <v>34</v>
      </c>
      <c r="G32" s="13" t="s">
        <v>5</v>
      </c>
      <c r="I32" s="26">
        <f t="shared" si="0"/>
        <v>35.933300000000003</v>
      </c>
      <c r="J32" s="13" t="s">
        <v>34</v>
      </c>
      <c r="K32" s="13" t="s">
        <v>5</v>
      </c>
    </row>
    <row r="33" spans="1:11" x14ac:dyDescent="0.25">
      <c r="A33" s="4">
        <v>0</v>
      </c>
      <c r="B33" s="3" t="s">
        <v>35</v>
      </c>
      <c r="C33" s="3" t="s">
        <v>5</v>
      </c>
      <c r="E33" s="12">
        <v>0</v>
      </c>
      <c r="F33" s="13" t="s">
        <v>35</v>
      </c>
      <c r="G33" s="13" t="s">
        <v>5</v>
      </c>
      <c r="I33" s="26">
        <f t="shared" si="0"/>
        <v>0</v>
      </c>
      <c r="J33" s="13" t="s">
        <v>35</v>
      </c>
      <c r="K33" s="13" t="s">
        <v>5</v>
      </c>
    </row>
    <row r="34" spans="1:11" x14ac:dyDescent="0.25">
      <c r="A34" s="5" t="s">
        <v>5</v>
      </c>
      <c r="B34" s="5" t="s">
        <v>5</v>
      </c>
      <c r="C34" s="5" t="s">
        <v>5</v>
      </c>
      <c r="E34" s="14" t="s">
        <v>5</v>
      </c>
      <c r="F34" s="14" t="s">
        <v>5</v>
      </c>
      <c r="G34" s="14" t="s">
        <v>5</v>
      </c>
      <c r="I34" s="14" t="s">
        <v>5</v>
      </c>
      <c r="J34" s="14" t="s">
        <v>5</v>
      </c>
      <c r="K34" s="14" t="s">
        <v>5</v>
      </c>
    </row>
    <row r="35" spans="1:11" x14ac:dyDescent="0.25">
      <c r="A35" s="2" t="s">
        <v>5</v>
      </c>
      <c r="B35" s="2" t="s">
        <v>36</v>
      </c>
      <c r="C35" s="2" t="s">
        <v>37</v>
      </c>
      <c r="E35" s="11" t="s">
        <v>5</v>
      </c>
      <c r="F35" s="11" t="s">
        <v>36</v>
      </c>
      <c r="G35" s="11" t="s">
        <v>37</v>
      </c>
      <c r="I35" s="11" t="s">
        <v>5</v>
      </c>
      <c r="J35" s="11" t="s">
        <v>36</v>
      </c>
      <c r="K35" s="11" t="s">
        <v>37</v>
      </c>
    </row>
    <row r="36" spans="1:11" x14ac:dyDescent="0.25">
      <c r="A36" s="4">
        <v>0</v>
      </c>
      <c r="B36" s="3" t="s">
        <v>38</v>
      </c>
      <c r="C36" s="3" t="s">
        <v>5</v>
      </c>
      <c r="E36" s="12">
        <v>0</v>
      </c>
      <c r="F36" s="13" t="s">
        <v>38</v>
      </c>
      <c r="G36" s="13" t="s">
        <v>5</v>
      </c>
      <c r="I36" s="12">
        <f>E36+A36</f>
        <v>0</v>
      </c>
      <c r="J36" s="13" t="s">
        <v>38</v>
      </c>
      <c r="K36" s="13" t="s">
        <v>5</v>
      </c>
    </row>
    <row r="37" spans="1:11" x14ac:dyDescent="0.25">
      <c r="A37" s="4">
        <v>0</v>
      </c>
      <c r="B37" s="3" t="s">
        <v>39</v>
      </c>
      <c r="C37" s="3" t="s">
        <v>5</v>
      </c>
      <c r="E37" s="12">
        <v>0</v>
      </c>
      <c r="F37" s="13" t="s">
        <v>39</v>
      </c>
      <c r="G37" s="13" t="s">
        <v>5</v>
      </c>
      <c r="I37" s="12">
        <f>E37+A37</f>
        <v>0</v>
      </c>
      <c r="J37" s="13" t="s">
        <v>39</v>
      </c>
      <c r="K37" s="13" t="s">
        <v>5</v>
      </c>
    </row>
    <row r="38" spans="1:11" x14ac:dyDescent="0.25">
      <c r="A38" s="5" t="s">
        <v>5</v>
      </c>
      <c r="B38" s="5" t="s">
        <v>5</v>
      </c>
      <c r="C38" s="5" t="s">
        <v>5</v>
      </c>
      <c r="E38" s="14" t="s">
        <v>5</v>
      </c>
      <c r="F38" s="14" t="s">
        <v>5</v>
      </c>
      <c r="G38" s="14" t="s">
        <v>5</v>
      </c>
      <c r="I38" s="14" t="s">
        <v>5</v>
      </c>
      <c r="J38" s="14" t="s">
        <v>5</v>
      </c>
      <c r="K38" s="14" t="s">
        <v>5</v>
      </c>
    </row>
    <row r="39" spans="1:11" x14ac:dyDescent="0.25">
      <c r="A39" s="6">
        <f>A37+A36+A33+A32+A31+A30+A29+A27+A28+A26+A25+A22+A21+A20+A16+A15+A12+A11</f>
        <v>326.9484877839601</v>
      </c>
      <c r="B39" s="2" t="s">
        <v>40</v>
      </c>
      <c r="C39" s="2" t="s">
        <v>41</v>
      </c>
      <c r="E39" s="6">
        <f>E37+E36+E33+E32+E31+E30+E29+E27+E28+E26+E25+E22+E21+E20+E16+E15+E12+E11</f>
        <v>0.99129</v>
      </c>
      <c r="F39" s="11" t="s">
        <v>40</v>
      </c>
      <c r="G39" s="11" t="s">
        <v>41</v>
      </c>
      <c r="I39" s="15">
        <f>E39+A39</f>
        <v>327.9397777839601</v>
      </c>
      <c r="J39" s="11" t="s">
        <v>40</v>
      </c>
      <c r="K39" s="11" t="s">
        <v>41</v>
      </c>
    </row>
    <row r="40" spans="1:11" x14ac:dyDescent="0.25">
      <c r="A40" s="5" t="s">
        <v>5</v>
      </c>
      <c r="B40" s="5" t="s">
        <v>5</v>
      </c>
      <c r="C40" s="5" t="s">
        <v>5</v>
      </c>
      <c r="E40" s="14" t="s">
        <v>5</v>
      </c>
      <c r="F40" s="14" t="s">
        <v>5</v>
      </c>
      <c r="G40" s="14" t="s">
        <v>5</v>
      </c>
      <c r="I40" s="14" t="s">
        <v>5</v>
      </c>
      <c r="J40" s="14" t="s">
        <v>5</v>
      </c>
      <c r="K40" s="14" t="s">
        <v>5</v>
      </c>
    </row>
    <row r="41" spans="1:11" x14ac:dyDescent="0.25">
      <c r="A41" s="2" t="s">
        <v>5</v>
      </c>
      <c r="B41" s="2" t="s">
        <v>42</v>
      </c>
      <c r="C41" s="2" t="s">
        <v>43</v>
      </c>
      <c r="E41" s="11" t="s">
        <v>5</v>
      </c>
      <c r="F41" s="11" t="s">
        <v>42</v>
      </c>
      <c r="G41" s="11" t="s">
        <v>43</v>
      </c>
      <c r="I41" s="11" t="s">
        <v>5</v>
      </c>
      <c r="J41" s="11" t="s">
        <v>42</v>
      </c>
      <c r="K41" s="11" t="s">
        <v>43</v>
      </c>
    </row>
    <row r="42" spans="1:11" x14ac:dyDescent="0.25">
      <c r="A42" s="3" t="s">
        <v>5</v>
      </c>
      <c r="B42" s="3" t="s">
        <v>44</v>
      </c>
      <c r="C42" s="3" t="s">
        <v>5</v>
      </c>
      <c r="E42" s="13" t="s">
        <v>5</v>
      </c>
      <c r="F42" s="13" t="s">
        <v>44</v>
      </c>
      <c r="G42" s="13" t="s">
        <v>5</v>
      </c>
      <c r="I42" s="13" t="s">
        <v>5</v>
      </c>
      <c r="J42" s="13" t="s">
        <v>44</v>
      </c>
      <c r="K42" s="13" t="s">
        <v>5</v>
      </c>
    </row>
    <row r="43" spans="1:11" ht="22.5" x14ac:dyDescent="0.25">
      <c r="A43" s="12">
        <v>0.14000000000000001</v>
      </c>
      <c r="B43" s="3" t="s">
        <v>45</v>
      </c>
      <c r="C43" s="3" t="s">
        <v>5</v>
      </c>
      <c r="E43" s="12">
        <v>0.01</v>
      </c>
      <c r="F43" s="13" t="s">
        <v>45</v>
      </c>
      <c r="G43" s="13" t="s">
        <v>5</v>
      </c>
      <c r="I43" s="12">
        <v>0.14000000000000001</v>
      </c>
      <c r="J43" s="13" t="s">
        <v>45</v>
      </c>
      <c r="K43" s="13" t="s">
        <v>5</v>
      </c>
    </row>
    <row r="44" spans="1:11" x14ac:dyDescent="0.25">
      <c r="A44" s="3" t="s">
        <v>5</v>
      </c>
      <c r="B44" s="3" t="s">
        <v>46</v>
      </c>
      <c r="C44" s="3" t="s">
        <v>5</v>
      </c>
      <c r="E44" s="13" t="s">
        <v>5</v>
      </c>
      <c r="F44" s="13" t="s">
        <v>46</v>
      </c>
      <c r="G44" s="13" t="s">
        <v>5</v>
      </c>
      <c r="I44" s="13" t="s">
        <v>5</v>
      </c>
      <c r="J44" s="13" t="s">
        <v>46</v>
      </c>
      <c r="K44" s="13" t="s">
        <v>5</v>
      </c>
    </row>
    <row r="45" spans="1:11" ht="22.5" x14ac:dyDescent="0.25">
      <c r="A45" s="4">
        <v>0.18</v>
      </c>
      <c r="B45" s="3" t="s">
        <v>47</v>
      </c>
      <c r="C45" s="3" t="s">
        <v>5</v>
      </c>
      <c r="E45" s="12">
        <v>0.04</v>
      </c>
      <c r="F45" s="13" t="s">
        <v>47</v>
      </c>
      <c r="G45" s="13" t="s">
        <v>5</v>
      </c>
      <c r="I45" s="12">
        <v>0.17</v>
      </c>
      <c r="J45" s="13" t="s">
        <v>47</v>
      </c>
      <c r="K45" s="13" t="s">
        <v>5</v>
      </c>
    </row>
    <row r="46" spans="1:11" x14ac:dyDescent="0.25">
      <c r="A46" s="5" t="s">
        <v>5</v>
      </c>
      <c r="B46" s="5" t="s">
        <v>5</v>
      </c>
      <c r="C46" s="5" t="s">
        <v>5</v>
      </c>
      <c r="E46" s="14" t="s">
        <v>5</v>
      </c>
      <c r="F46" s="14" t="s">
        <v>5</v>
      </c>
      <c r="G46" s="14" t="s">
        <v>5</v>
      </c>
      <c r="I46" s="14" t="s">
        <v>5</v>
      </c>
      <c r="J46" s="14" t="s">
        <v>5</v>
      </c>
      <c r="K46" s="14" t="s">
        <v>5</v>
      </c>
    </row>
    <row r="47" spans="1:11" x14ac:dyDescent="0.25">
      <c r="A47" s="15">
        <v>179581.035</v>
      </c>
      <c r="B47" s="2" t="s">
        <v>48</v>
      </c>
      <c r="C47" s="2" t="s">
        <v>5</v>
      </c>
      <c r="E47" s="15">
        <v>2672.6889999999999</v>
      </c>
      <c r="F47" s="11" t="s">
        <v>48</v>
      </c>
      <c r="G47" s="11" t="s">
        <v>5</v>
      </c>
      <c r="I47" s="15">
        <f>E47+A47</f>
        <v>182253.72400000002</v>
      </c>
      <c r="J47" s="11" t="s">
        <v>48</v>
      </c>
      <c r="K47" s="11" t="s">
        <v>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36"/>
  <sheetViews>
    <sheetView zoomScale="85" zoomScaleNormal="85" workbookViewId="0">
      <selection activeCell="D13" sqref="D13:D14"/>
    </sheetView>
  </sheetViews>
  <sheetFormatPr defaultColWidth="9" defaultRowHeight="15" x14ac:dyDescent="0.25"/>
  <cols>
    <col min="1" max="3" width="9" style="8"/>
    <col min="4" max="4" width="12" style="8" customWidth="1"/>
    <col min="5" max="5" width="38" style="8" customWidth="1"/>
    <col min="6" max="6" width="45" style="8" customWidth="1"/>
    <col min="7" max="8" width="9" style="8"/>
    <col min="9" max="9" width="41" style="8" customWidth="1"/>
    <col min="10" max="10" width="40" style="8" customWidth="1"/>
    <col min="11" max="16384" width="9" style="8"/>
  </cols>
  <sheetData>
    <row r="3" spans="4:10" x14ac:dyDescent="0.25">
      <c r="I3" s="9" t="s">
        <v>110</v>
      </c>
      <c r="J3" s="9" t="s">
        <v>109</v>
      </c>
    </row>
    <row r="4" spans="4:10" x14ac:dyDescent="0.25">
      <c r="I4" s="9" t="s">
        <v>2</v>
      </c>
      <c r="J4" s="9" t="s">
        <v>108</v>
      </c>
    </row>
    <row r="5" spans="4:10" x14ac:dyDescent="0.25">
      <c r="I5" s="9" t="s">
        <v>49</v>
      </c>
      <c r="J5" s="9" t="s">
        <v>5</v>
      </c>
    </row>
    <row r="6" spans="4:10" x14ac:dyDescent="0.25">
      <c r="I6" s="9" t="s">
        <v>6</v>
      </c>
      <c r="J6" s="17">
        <f>'נספח 1 '!K6</f>
        <v>44560</v>
      </c>
    </row>
    <row r="8" spans="4:10" x14ac:dyDescent="0.25">
      <c r="D8" s="19">
        <f>'נספח 1 '!I8</f>
        <v>44560</v>
      </c>
      <c r="E8" s="10" t="s">
        <v>50</v>
      </c>
      <c r="F8" s="10" t="s">
        <v>51</v>
      </c>
    </row>
    <row r="9" spans="4:10" x14ac:dyDescent="0.25">
      <c r="D9" s="10" t="s">
        <v>10</v>
      </c>
      <c r="E9" s="10" t="s">
        <v>5</v>
      </c>
      <c r="F9" s="10" t="s">
        <v>5</v>
      </c>
    </row>
    <row r="10" spans="4:10" x14ac:dyDescent="0.25">
      <c r="D10" s="11" t="s">
        <v>5</v>
      </c>
      <c r="E10" s="11" t="s">
        <v>52</v>
      </c>
      <c r="F10" s="11" t="s">
        <v>53</v>
      </c>
    </row>
    <row r="11" spans="4:10" x14ac:dyDescent="0.25">
      <c r="D11" s="13" t="s">
        <v>5</v>
      </c>
      <c r="E11" s="13" t="s">
        <v>5</v>
      </c>
      <c r="F11" s="13" t="s">
        <v>54</v>
      </c>
    </row>
    <row r="12" spans="4:10" x14ac:dyDescent="0.25">
      <c r="D12" s="13" t="s">
        <v>5</v>
      </c>
      <c r="E12" s="13" t="s">
        <v>5</v>
      </c>
      <c r="F12" s="13" t="s">
        <v>55</v>
      </c>
    </row>
    <row r="13" spans="4:10" x14ac:dyDescent="0.25">
      <c r="D13" s="16">
        <f>63.004+14.85-2.41+0.466-0.01</f>
        <v>75.899999999999991</v>
      </c>
      <c r="E13" s="14" t="s">
        <v>111</v>
      </c>
      <c r="F13" s="14" t="s">
        <v>5</v>
      </c>
    </row>
    <row r="14" spans="4:10" x14ac:dyDescent="0.25">
      <c r="D14" s="16">
        <v>0.45600000000000002</v>
      </c>
      <c r="E14" s="14" t="s">
        <v>56</v>
      </c>
      <c r="F14" s="14" t="s">
        <v>5</v>
      </c>
    </row>
    <row r="15" spans="4:10" x14ac:dyDescent="0.25">
      <c r="D15" s="15">
        <f>SUM(D13:D14)</f>
        <v>76.355999999999995</v>
      </c>
      <c r="E15" s="11" t="s">
        <v>5</v>
      </c>
      <c r="F15" s="11" t="s">
        <v>57</v>
      </c>
    </row>
    <row r="16" spans="4:10" x14ac:dyDescent="0.25">
      <c r="D16" s="14" t="s">
        <v>5</v>
      </c>
      <c r="E16" s="14" t="s">
        <v>5</v>
      </c>
      <c r="F16" s="14" t="s">
        <v>5</v>
      </c>
    </row>
    <row r="17" spans="4:6" x14ac:dyDescent="0.25">
      <c r="D17" s="11" t="s">
        <v>5</v>
      </c>
      <c r="E17" s="11" t="s">
        <v>5</v>
      </c>
      <c r="F17" s="11" t="s">
        <v>58</v>
      </c>
    </row>
    <row r="18" spans="4:6" x14ac:dyDescent="0.25">
      <c r="D18" s="13" t="s">
        <v>5</v>
      </c>
      <c r="E18" s="13" t="s">
        <v>5</v>
      </c>
      <c r="F18" s="13" t="s">
        <v>54</v>
      </c>
    </row>
    <row r="19" spans="4:6" x14ac:dyDescent="0.25">
      <c r="D19" s="13" t="s">
        <v>5</v>
      </c>
      <c r="E19" s="13" t="s">
        <v>5</v>
      </c>
      <c r="F19" s="13" t="s">
        <v>55</v>
      </c>
    </row>
    <row r="20" spans="4:6" x14ac:dyDescent="0.25">
      <c r="D20" s="16"/>
      <c r="E20" s="14"/>
      <c r="F20" s="14"/>
    </row>
    <row r="21" spans="4:6" x14ac:dyDescent="0.25">
      <c r="D21" s="15"/>
      <c r="E21" s="11" t="s">
        <v>5</v>
      </c>
      <c r="F21" s="11" t="s">
        <v>59</v>
      </c>
    </row>
    <row r="22" spans="4:6" x14ac:dyDescent="0.25">
      <c r="D22" s="14" t="s">
        <v>5</v>
      </c>
      <c r="E22" s="14" t="s">
        <v>5</v>
      </c>
      <c r="F22" s="14" t="s">
        <v>5</v>
      </c>
    </row>
    <row r="23" spans="4:6" x14ac:dyDescent="0.25">
      <c r="D23" s="11" t="s">
        <v>5</v>
      </c>
      <c r="E23" s="11" t="s">
        <v>60</v>
      </c>
      <c r="F23" s="11" t="s">
        <v>61</v>
      </c>
    </row>
    <row r="24" spans="4:6" x14ac:dyDescent="0.25">
      <c r="D24" s="15">
        <v>0</v>
      </c>
      <c r="E24" s="11" t="s">
        <v>62</v>
      </c>
      <c r="F24" s="11" t="s">
        <v>63</v>
      </c>
    </row>
    <row r="25" spans="4:6" x14ac:dyDescent="0.25">
      <c r="D25" s="14" t="s">
        <v>5</v>
      </c>
      <c r="E25" s="14" t="s">
        <v>5</v>
      </c>
      <c r="F25" s="14" t="s">
        <v>5</v>
      </c>
    </row>
    <row r="26" spans="4:6" x14ac:dyDescent="0.25">
      <c r="D26" s="11" t="s">
        <v>5</v>
      </c>
      <c r="E26" s="11" t="s">
        <v>5</v>
      </c>
      <c r="F26" s="11" t="s">
        <v>64</v>
      </c>
    </row>
    <row r="27" spans="4:6" x14ac:dyDescent="0.25">
      <c r="D27" s="15">
        <v>0</v>
      </c>
      <c r="E27" s="11" t="s">
        <v>5</v>
      </c>
      <c r="F27" s="11" t="s">
        <v>65</v>
      </c>
    </row>
    <row r="28" spans="4:6" x14ac:dyDescent="0.25">
      <c r="D28" s="14" t="s">
        <v>5</v>
      </c>
      <c r="E28" s="14" t="s">
        <v>5</v>
      </c>
      <c r="F28" s="14" t="s">
        <v>5</v>
      </c>
    </row>
    <row r="29" spans="4:6" x14ac:dyDescent="0.25">
      <c r="D29" s="11" t="s">
        <v>5</v>
      </c>
      <c r="E29" s="11" t="s">
        <v>5</v>
      </c>
      <c r="F29" s="11" t="s">
        <v>66</v>
      </c>
    </row>
    <row r="30" spans="4:6" x14ac:dyDescent="0.25">
      <c r="D30" s="15">
        <v>0</v>
      </c>
      <c r="E30" s="11" t="s">
        <v>5</v>
      </c>
      <c r="F30" s="11" t="s">
        <v>67</v>
      </c>
    </row>
    <row r="31" spans="4:6" x14ac:dyDescent="0.25">
      <c r="D31" s="14" t="s">
        <v>5</v>
      </c>
      <c r="E31" s="14" t="s">
        <v>5</v>
      </c>
      <c r="F31" s="14" t="s">
        <v>5</v>
      </c>
    </row>
    <row r="32" spans="4:6" x14ac:dyDescent="0.25">
      <c r="D32" s="11" t="s">
        <v>5</v>
      </c>
      <c r="E32" s="11" t="s">
        <v>5</v>
      </c>
      <c r="F32" s="11" t="s">
        <v>68</v>
      </c>
    </row>
    <row r="33" spans="4:6" x14ac:dyDescent="0.25">
      <c r="D33" s="15">
        <v>0</v>
      </c>
      <c r="E33" s="11" t="s">
        <v>5</v>
      </c>
      <c r="F33" s="11" t="s">
        <v>69</v>
      </c>
    </row>
    <row r="34" spans="4:6" x14ac:dyDescent="0.25">
      <c r="D34" s="14" t="s">
        <v>5</v>
      </c>
      <c r="E34" s="14" t="s">
        <v>5</v>
      </c>
      <c r="F34" s="14" t="s">
        <v>5</v>
      </c>
    </row>
    <row r="35" spans="4:6" x14ac:dyDescent="0.25">
      <c r="D35" s="15">
        <f>D15+D21</f>
        <v>76.355999999999995</v>
      </c>
      <c r="E35" s="11" t="s">
        <v>5</v>
      </c>
      <c r="F35" s="11" t="s">
        <v>70</v>
      </c>
    </row>
    <row r="36" spans="4:6" x14ac:dyDescent="0.25">
      <c r="D36" s="15">
        <f>'נספח 1 '!I47</f>
        <v>182253.72400000002</v>
      </c>
      <c r="E36" s="11" t="s">
        <v>5</v>
      </c>
      <c r="F36" s="11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91"/>
  <sheetViews>
    <sheetView zoomScale="90" zoomScaleNormal="90" workbookViewId="0">
      <selection activeCell="D62" sqref="D62:D87"/>
    </sheetView>
  </sheetViews>
  <sheetFormatPr defaultColWidth="9" defaultRowHeight="15" x14ac:dyDescent="0.25"/>
  <cols>
    <col min="1" max="3" width="9" style="8"/>
    <col min="4" max="4" width="12" style="8" customWidth="1"/>
    <col min="5" max="5" width="31" style="8" customWidth="1"/>
    <col min="6" max="6" width="40" style="8" customWidth="1"/>
    <col min="7" max="8" width="9" style="8"/>
    <col min="9" max="9" width="41" style="8" customWidth="1"/>
    <col min="10" max="10" width="40" style="8" customWidth="1"/>
    <col min="11" max="16384" width="9" style="8"/>
  </cols>
  <sheetData>
    <row r="3" spans="4:10" x14ac:dyDescent="0.25">
      <c r="I3" s="9" t="s">
        <v>110</v>
      </c>
      <c r="J3" s="9" t="s">
        <v>109</v>
      </c>
    </row>
    <row r="4" spans="4:10" x14ac:dyDescent="0.25">
      <c r="I4" s="9" t="s">
        <v>2</v>
      </c>
      <c r="J4" s="9" t="s">
        <v>108</v>
      </c>
    </row>
    <row r="5" spans="4:10" x14ac:dyDescent="0.25">
      <c r="I5" s="9" t="s">
        <v>71</v>
      </c>
      <c r="J5" s="9" t="s">
        <v>5</v>
      </c>
    </row>
    <row r="6" spans="4:10" x14ac:dyDescent="0.25">
      <c r="I6" s="9" t="s">
        <v>6</v>
      </c>
      <c r="J6" s="17">
        <f>'נספח 1 '!K6</f>
        <v>44560</v>
      </c>
    </row>
    <row r="8" spans="4:10" x14ac:dyDescent="0.25">
      <c r="D8" s="19">
        <f>'נספח 1 '!I8</f>
        <v>44560</v>
      </c>
      <c r="E8" s="10" t="s">
        <v>50</v>
      </c>
      <c r="F8" s="10" t="s">
        <v>72</v>
      </c>
    </row>
    <row r="9" spans="4:10" x14ac:dyDescent="0.25">
      <c r="D9" s="10" t="s">
        <v>10</v>
      </c>
      <c r="E9" s="10" t="s">
        <v>5</v>
      </c>
      <c r="F9" s="10" t="s">
        <v>5</v>
      </c>
    </row>
    <row r="10" spans="4:10" x14ac:dyDescent="0.25">
      <c r="D10" s="11" t="s">
        <v>5</v>
      </c>
      <c r="E10" s="11" t="s">
        <v>5</v>
      </c>
      <c r="F10" s="11" t="s">
        <v>73</v>
      </c>
    </row>
    <row r="11" spans="4:10" x14ac:dyDescent="0.25">
      <c r="D11" s="21">
        <v>8.089479050435866</v>
      </c>
      <c r="E11" s="22" t="s">
        <v>74</v>
      </c>
      <c r="F11" s="14" t="s">
        <v>5</v>
      </c>
    </row>
    <row r="12" spans="4:10" x14ac:dyDescent="0.25">
      <c r="D12" s="21">
        <v>1.4317092882378109</v>
      </c>
      <c r="E12" s="22" t="s">
        <v>75</v>
      </c>
      <c r="F12" s="14" t="s">
        <v>5</v>
      </c>
    </row>
    <row r="13" spans="4:10" x14ac:dyDescent="0.25">
      <c r="D13" s="21">
        <v>9.0417497965208593</v>
      </c>
      <c r="E13" s="22" t="s">
        <v>77</v>
      </c>
      <c r="F13" s="14" t="s">
        <v>5</v>
      </c>
    </row>
    <row r="14" spans="4:10" x14ac:dyDescent="0.25">
      <c r="D14" s="21">
        <v>6.1997732649082193</v>
      </c>
      <c r="E14" s="22" t="s">
        <v>80</v>
      </c>
      <c r="F14" s="14" t="s">
        <v>5</v>
      </c>
    </row>
    <row r="15" spans="4:10" x14ac:dyDescent="0.25">
      <c r="D15" s="21">
        <v>17.396729140722289</v>
      </c>
      <c r="E15" s="22" t="s">
        <v>149</v>
      </c>
      <c r="F15" s="14" t="s">
        <v>5</v>
      </c>
    </row>
    <row r="16" spans="4:10" x14ac:dyDescent="0.25">
      <c r="D16" s="21">
        <v>8.5291119646326283</v>
      </c>
      <c r="E16" s="22" t="s">
        <v>85</v>
      </c>
      <c r="F16" s="14" t="s">
        <v>5</v>
      </c>
    </row>
    <row r="17" spans="4:6" x14ac:dyDescent="0.25">
      <c r="D17" s="21">
        <v>9.2362897688667491</v>
      </c>
      <c r="E17" s="22" t="s">
        <v>150</v>
      </c>
      <c r="F17" s="14" t="s">
        <v>5</v>
      </c>
    </row>
    <row r="18" spans="4:6" x14ac:dyDescent="0.25">
      <c r="D18" s="21">
        <v>0.287864112683485</v>
      </c>
      <c r="E18" s="22" t="s">
        <v>151</v>
      </c>
      <c r="F18" s="14" t="s">
        <v>5</v>
      </c>
    </row>
    <row r="19" spans="4:6" x14ac:dyDescent="0.25">
      <c r="D19" s="21">
        <v>2.5710307284670124</v>
      </c>
      <c r="E19" s="22" t="s">
        <v>76</v>
      </c>
      <c r="F19" s="14" t="s">
        <v>5</v>
      </c>
    </row>
    <row r="20" spans="4:6" x14ac:dyDescent="0.25">
      <c r="D20" s="21">
        <v>17.396729140722289</v>
      </c>
      <c r="E20" s="22" t="s">
        <v>79</v>
      </c>
      <c r="F20" s="14" t="s">
        <v>5</v>
      </c>
    </row>
    <row r="21" spans="4:6" x14ac:dyDescent="0.25">
      <c r="D21" s="21">
        <v>18.262651333701744</v>
      </c>
      <c r="E21" s="22" t="s">
        <v>81</v>
      </c>
      <c r="F21" s="14" t="s">
        <v>5</v>
      </c>
    </row>
    <row r="22" spans="4:6" x14ac:dyDescent="0.25">
      <c r="D22" s="21">
        <v>0.80099214423668108</v>
      </c>
      <c r="E22" s="22" t="s">
        <v>82</v>
      </c>
      <c r="F22" s="14"/>
    </row>
    <row r="23" spans="4:6" x14ac:dyDescent="0.25">
      <c r="D23" s="21">
        <v>4.5596821307372979</v>
      </c>
      <c r="E23" s="22" t="s">
        <v>83</v>
      </c>
      <c r="F23" s="14"/>
    </row>
    <row r="24" spans="4:6" x14ac:dyDescent="0.25">
      <c r="D24" s="21">
        <v>6.5927815694961556</v>
      </c>
      <c r="E24" s="22" t="s">
        <v>86</v>
      </c>
      <c r="F24" s="14"/>
    </row>
    <row r="25" spans="4:6" x14ac:dyDescent="0.25">
      <c r="D25" s="21">
        <v>1.2295117833652851</v>
      </c>
      <c r="E25" s="22" t="s">
        <v>87</v>
      </c>
      <c r="F25" s="14"/>
    </row>
    <row r="26" spans="4:6" x14ac:dyDescent="0.25">
      <c r="D26" s="21">
        <v>13.149589387671233</v>
      </c>
      <c r="E26" s="22" t="s">
        <v>78</v>
      </c>
      <c r="F26" s="14"/>
    </row>
    <row r="27" spans="4:6" x14ac:dyDescent="0.25">
      <c r="D27" s="21">
        <v>11.097004592727272</v>
      </c>
      <c r="E27" s="22" t="s">
        <v>84</v>
      </c>
      <c r="F27" s="14"/>
    </row>
    <row r="28" spans="4:6" x14ac:dyDescent="0.25">
      <c r="D28" s="21">
        <v>2.4653999999999998</v>
      </c>
      <c r="E28" s="22" t="s">
        <v>152</v>
      </c>
      <c r="F28" s="14" t="s">
        <v>5</v>
      </c>
    </row>
    <row r="29" spans="4:6" x14ac:dyDescent="0.25">
      <c r="D29" s="21">
        <v>0.36956099460000003</v>
      </c>
      <c r="E29" s="22" t="s">
        <v>153</v>
      </c>
      <c r="F29" s="14" t="s">
        <v>5</v>
      </c>
    </row>
    <row r="30" spans="4:6" x14ac:dyDescent="0.25">
      <c r="D30" s="21">
        <v>1.6729499999999997</v>
      </c>
      <c r="E30" s="22" t="s">
        <v>154</v>
      </c>
      <c r="F30" s="14" t="s">
        <v>5</v>
      </c>
    </row>
    <row r="31" spans="4:6" x14ac:dyDescent="0.25">
      <c r="D31" s="21">
        <v>1.3530975912272727</v>
      </c>
      <c r="E31" s="22" t="s">
        <v>145</v>
      </c>
      <c r="F31" s="14" t="s">
        <v>5</v>
      </c>
    </row>
    <row r="32" spans="4:6" x14ac:dyDescent="0.25">
      <c r="D32" s="15">
        <f>SUM(D11:D31)</f>
        <v>141.73368778396011</v>
      </c>
      <c r="E32" s="11" t="s">
        <v>5</v>
      </c>
      <c r="F32" s="11" t="s">
        <v>88</v>
      </c>
    </row>
    <row r="33" spans="4:6" x14ac:dyDescent="0.25">
      <c r="D33" s="14" t="s">
        <v>5</v>
      </c>
      <c r="E33" s="14" t="s">
        <v>5</v>
      </c>
      <c r="F33" s="14" t="s">
        <v>5</v>
      </c>
    </row>
    <row r="34" spans="4:6" x14ac:dyDescent="0.25">
      <c r="D34" s="11" t="s">
        <v>5</v>
      </c>
      <c r="E34" s="11" t="s">
        <v>5</v>
      </c>
      <c r="F34" s="11" t="s">
        <v>89</v>
      </c>
    </row>
    <row r="35" spans="4:6" x14ac:dyDescent="0.25">
      <c r="D35" s="15">
        <v>0</v>
      </c>
      <c r="E35" s="11" t="s">
        <v>5</v>
      </c>
      <c r="F35" s="11" t="s">
        <v>90</v>
      </c>
    </row>
    <row r="36" spans="4:6" x14ac:dyDescent="0.25">
      <c r="D36" s="14" t="s">
        <v>5</v>
      </c>
      <c r="E36" s="14" t="s">
        <v>5</v>
      </c>
      <c r="F36" s="14" t="s">
        <v>5</v>
      </c>
    </row>
    <row r="37" spans="4:6" x14ac:dyDescent="0.25">
      <c r="D37" s="11" t="s">
        <v>5</v>
      </c>
      <c r="E37" s="11" t="s">
        <v>5</v>
      </c>
      <c r="F37" s="11" t="s">
        <v>91</v>
      </c>
    </row>
    <row r="38" spans="4:6" x14ac:dyDescent="0.25">
      <c r="D38" s="15">
        <v>0</v>
      </c>
      <c r="E38" s="11" t="s">
        <v>5</v>
      </c>
      <c r="F38" s="11" t="s">
        <v>92</v>
      </c>
    </row>
    <row r="39" spans="4:6" x14ac:dyDescent="0.25">
      <c r="D39" s="14" t="s">
        <v>5</v>
      </c>
      <c r="E39" s="14" t="s">
        <v>5</v>
      </c>
      <c r="F39" s="14" t="s">
        <v>5</v>
      </c>
    </row>
    <row r="40" spans="4:6" x14ac:dyDescent="0.25">
      <c r="D40" s="11" t="s">
        <v>5</v>
      </c>
      <c r="E40" s="11" t="s">
        <v>5</v>
      </c>
      <c r="F40" s="11" t="s">
        <v>93</v>
      </c>
    </row>
    <row r="41" spans="4:6" x14ac:dyDescent="0.25">
      <c r="D41" s="13" t="s">
        <v>5</v>
      </c>
      <c r="E41" s="13" t="s">
        <v>5</v>
      </c>
      <c r="F41" s="13" t="s">
        <v>94</v>
      </c>
    </row>
    <row r="42" spans="4:6" x14ac:dyDescent="0.25">
      <c r="D42" s="13" t="s">
        <v>5</v>
      </c>
      <c r="E42" s="13" t="s">
        <v>5</v>
      </c>
      <c r="F42" s="13" t="s">
        <v>95</v>
      </c>
    </row>
    <row r="43" spans="4:6" x14ac:dyDescent="0.25">
      <c r="D43" s="21">
        <v>3.9106335594181636</v>
      </c>
      <c r="E43" s="22" t="s">
        <v>139</v>
      </c>
      <c r="F43"/>
    </row>
    <row r="44" spans="4:6" x14ac:dyDescent="0.25">
      <c r="D44" s="21">
        <v>2.4300409034352737</v>
      </c>
      <c r="E44" s="22" t="s">
        <v>146</v>
      </c>
      <c r="F44"/>
    </row>
    <row r="45" spans="4:6" x14ac:dyDescent="0.25">
      <c r="D45" s="21">
        <v>9.7100000000000009</v>
      </c>
      <c r="E45" s="22" t="s">
        <v>140</v>
      </c>
      <c r="F45"/>
    </row>
    <row r="46" spans="4:6" x14ac:dyDescent="0.25">
      <c r="D46" s="21">
        <v>6.4654429681795893</v>
      </c>
      <c r="E46" s="22" t="s">
        <v>141</v>
      </c>
      <c r="F46"/>
    </row>
    <row r="47" spans="4:6" x14ac:dyDescent="0.25">
      <c r="D47" s="21">
        <v>4.8491729767658223</v>
      </c>
      <c r="E47" s="22" t="s">
        <v>142</v>
      </c>
      <c r="F47"/>
    </row>
    <row r="48" spans="4:6" ht="22.5" x14ac:dyDescent="0.25">
      <c r="D48" s="21">
        <v>5.9279098130000003</v>
      </c>
      <c r="E48" s="22" t="s">
        <v>143</v>
      </c>
      <c r="F48"/>
    </row>
    <row r="49" spans="4:6" x14ac:dyDescent="0.25">
      <c r="D49" s="21">
        <v>2.6366638641248579</v>
      </c>
      <c r="E49" s="22" t="s">
        <v>144</v>
      </c>
      <c r="F49"/>
    </row>
    <row r="50" spans="4:6" x14ac:dyDescent="0.25">
      <c r="D50" s="13"/>
      <c r="E50" s="13"/>
      <c r="F50" s="13"/>
    </row>
    <row r="51" spans="4:6" x14ac:dyDescent="0.25">
      <c r="D51" s="13"/>
      <c r="E51" s="13"/>
      <c r="F51" s="13"/>
    </row>
    <row r="52" spans="4:6" x14ac:dyDescent="0.25">
      <c r="D52" s="13"/>
      <c r="E52" s="13"/>
      <c r="F52" s="13"/>
    </row>
    <row r="53" spans="4:6" x14ac:dyDescent="0.25">
      <c r="D53" s="15">
        <f>SUM(D43:D49)</f>
        <v>35.9298640849237</v>
      </c>
      <c r="E53" s="11" t="s">
        <v>5</v>
      </c>
      <c r="F53" s="11" t="s">
        <v>96</v>
      </c>
    </row>
    <row r="54" spans="4:6" x14ac:dyDescent="0.25">
      <c r="D54" s="14" t="s">
        <v>5</v>
      </c>
      <c r="E54" s="14" t="s">
        <v>5</v>
      </c>
      <c r="F54" s="14" t="s">
        <v>5</v>
      </c>
    </row>
    <row r="55" spans="4:6" x14ac:dyDescent="0.25">
      <c r="D55" s="11" t="s">
        <v>5</v>
      </c>
      <c r="E55" s="11" t="s">
        <v>5</v>
      </c>
      <c r="F55" s="11" t="s">
        <v>97</v>
      </c>
    </row>
    <row r="56" spans="4:6" x14ac:dyDescent="0.25">
      <c r="D56" s="13" t="s">
        <v>5</v>
      </c>
      <c r="E56" s="13" t="s">
        <v>5</v>
      </c>
      <c r="F56" s="13" t="s">
        <v>98</v>
      </c>
    </row>
    <row r="57" spans="4:6" x14ac:dyDescent="0.25">
      <c r="D57" s="16">
        <f>1.25239462411767+1.158+0.73+0.01+1.479</f>
        <v>4.6293946241176691</v>
      </c>
      <c r="E57" s="14" t="s">
        <v>114</v>
      </c>
      <c r="F57" s="14" t="s">
        <v>5</v>
      </c>
    </row>
    <row r="58" spans="4:6" x14ac:dyDescent="0.25">
      <c r="D58" s="16">
        <f>0.300533621721951+0.303+0.1+0.153</f>
        <v>0.85653362172195102</v>
      </c>
      <c r="E58" s="14" t="s">
        <v>115</v>
      </c>
      <c r="F58" s="14" t="s">
        <v>5</v>
      </c>
    </row>
    <row r="59" spans="4:6" x14ac:dyDescent="0.25">
      <c r="D59" s="16">
        <f>0.02+0.258</f>
        <v>0.27800000000000002</v>
      </c>
      <c r="E59" s="14" t="s">
        <v>147</v>
      </c>
      <c r="F59" s="14"/>
    </row>
    <row r="60" spans="4:6" x14ac:dyDescent="0.25">
      <c r="D60" s="16">
        <v>0.1</v>
      </c>
      <c r="E60" s="14" t="s">
        <v>124</v>
      </c>
      <c r="F60" s="14"/>
    </row>
    <row r="61" spans="4:6" x14ac:dyDescent="0.25">
      <c r="D61" s="13" t="s">
        <v>5</v>
      </c>
      <c r="E61" s="13" t="s">
        <v>5</v>
      </c>
      <c r="F61" s="13" t="s">
        <v>99</v>
      </c>
    </row>
    <row r="62" spans="4:6" x14ac:dyDescent="0.25">
      <c r="D62" s="24">
        <v>3.7504300673757331</v>
      </c>
      <c r="E62" s="25" t="s">
        <v>116</v>
      </c>
      <c r="F62" s="14" t="s">
        <v>5</v>
      </c>
    </row>
    <row r="63" spans="4:6" x14ac:dyDescent="0.25">
      <c r="D63" s="24">
        <v>1.9238354523720551</v>
      </c>
      <c r="E63" s="25" t="s">
        <v>117</v>
      </c>
      <c r="F63" s="14"/>
    </row>
    <row r="64" spans="4:6" x14ac:dyDescent="0.25">
      <c r="D64" s="24">
        <v>0.72714673569999988</v>
      </c>
      <c r="E64" s="25" t="s">
        <v>118</v>
      </c>
      <c r="F64" s="14"/>
    </row>
    <row r="65" spans="4:6" x14ac:dyDescent="0.25">
      <c r="D65" s="24">
        <v>0.82039410625117815</v>
      </c>
      <c r="E65" s="25" t="s">
        <v>119</v>
      </c>
      <c r="F65" s="14"/>
    </row>
    <row r="66" spans="4:6" x14ac:dyDescent="0.25">
      <c r="D66" s="24">
        <v>6.2192317900630158E-2</v>
      </c>
      <c r="E66" s="25" t="s">
        <v>120</v>
      </c>
      <c r="F66" s="14"/>
    </row>
    <row r="67" spans="4:6" x14ac:dyDescent="0.25">
      <c r="D67" s="24">
        <v>9.2524170624006299</v>
      </c>
      <c r="E67" s="25" t="s">
        <v>121</v>
      </c>
      <c r="F67" s="14" t="s">
        <v>5</v>
      </c>
    </row>
    <row r="68" spans="4:6" x14ac:dyDescent="0.25">
      <c r="D68" s="24">
        <v>6.2608266194854796</v>
      </c>
      <c r="E68" s="25" t="s">
        <v>100</v>
      </c>
      <c r="F68" s="14"/>
    </row>
    <row r="69" spans="4:6" x14ac:dyDescent="0.25">
      <c r="D69" s="24">
        <v>1.4305961964000002</v>
      </c>
      <c r="E69" s="25" t="s">
        <v>122</v>
      </c>
      <c r="F69" s="14"/>
    </row>
    <row r="70" spans="4:6" x14ac:dyDescent="0.25">
      <c r="D70" s="24">
        <v>0.64836557319452059</v>
      </c>
      <c r="E70" s="25" t="s">
        <v>123</v>
      </c>
      <c r="F70" s="14"/>
    </row>
    <row r="71" spans="4:6" x14ac:dyDescent="0.25">
      <c r="D71" s="24">
        <v>1.8508567775170683</v>
      </c>
      <c r="E71" s="25" t="s">
        <v>124</v>
      </c>
      <c r="F71" s="14"/>
    </row>
    <row r="72" spans="4:6" x14ac:dyDescent="0.25">
      <c r="D72" s="24">
        <v>3.6339699512421646</v>
      </c>
      <c r="E72" s="25" t="s">
        <v>125</v>
      </c>
      <c r="F72" s="14"/>
    </row>
    <row r="73" spans="4:6" x14ac:dyDescent="0.25">
      <c r="D73" s="24">
        <v>8.2225775608426872</v>
      </c>
      <c r="E73" s="25" t="s">
        <v>126</v>
      </c>
      <c r="F73" s="14"/>
    </row>
    <row r="74" spans="4:6" x14ac:dyDescent="0.25">
      <c r="D74" s="24">
        <v>0.71871855280306851</v>
      </c>
      <c r="E74" s="25" t="s">
        <v>127</v>
      </c>
      <c r="F74" s="14"/>
    </row>
    <row r="75" spans="4:6" x14ac:dyDescent="0.25">
      <c r="D75" s="24">
        <v>0.59527250364602746</v>
      </c>
      <c r="E75" s="25" t="s">
        <v>128</v>
      </c>
      <c r="F75" s="14"/>
    </row>
    <row r="76" spans="4:6" x14ac:dyDescent="0.25">
      <c r="D76" s="24">
        <v>0.40289433846386302</v>
      </c>
      <c r="E76" s="25" t="s">
        <v>129</v>
      </c>
      <c r="F76" s="14"/>
    </row>
    <row r="77" spans="4:6" x14ac:dyDescent="0.25">
      <c r="D77" s="24">
        <v>0.3600025416284931</v>
      </c>
      <c r="E77" s="25" t="s">
        <v>130</v>
      </c>
      <c r="F77" s="14"/>
    </row>
    <row r="78" spans="4:6" x14ac:dyDescent="0.25">
      <c r="D78" s="24">
        <v>9.4508000832019992</v>
      </c>
      <c r="E78" s="25" t="s">
        <v>131</v>
      </c>
      <c r="F78" s="14"/>
    </row>
    <row r="79" spans="4:6" x14ac:dyDescent="0.25">
      <c r="D79" s="24">
        <v>1.0687058039654798</v>
      </c>
      <c r="E79" s="25" t="s">
        <v>132</v>
      </c>
      <c r="F79" s="14"/>
    </row>
    <row r="80" spans="4:6" x14ac:dyDescent="0.25">
      <c r="D80" s="24">
        <v>9.0868189424844914</v>
      </c>
      <c r="E80" s="25" t="s">
        <v>133</v>
      </c>
      <c r="F80" s="14"/>
    </row>
    <row r="81" spans="4:6" x14ac:dyDescent="0.25">
      <c r="D81" s="24">
        <v>0.28126919858301369</v>
      </c>
      <c r="E81" s="25" t="s">
        <v>134</v>
      </c>
      <c r="F81" s="14"/>
    </row>
    <row r="82" spans="4:6" ht="22.5" x14ac:dyDescent="0.25">
      <c r="D82" s="24">
        <v>1.2888726656884932</v>
      </c>
      <c r="E82" s="25" t="s">
        <v>143</v>
      </c>
      <c r="F82" s="14"/>
    </row>
    <row r="83" spans="4:6" x14ac:dyDescent="0.25">
      <c r="D83" s="24">
        <v>4.2730739492861645</v>
      </c>
      <c r="E83" s="25" t="s">
        <v>135</v>
      </c>
      <c r="F83" s="14"/>
    </row>
    <row r="84" spans="4:6" x14ac:dyDescent="0.25">
      <c r="D84" s="24">
        <v>0.15448136495252054</v>
      </c>
      <c r="E84" s="25" t="s">
        <v>136</v>
      </c>
      <c r="F84" s="14"/>
    </row>
    <row r="85" spans="4:6" x14ac:dyDescent="0.25">
      <c r="D85" s="24">
        <v>1.0797998182597262</v>
      </c>
      <c r="E85" s="25" t="s">
        <v>137</v>
      </c>
      <c r="F85" s="14"/>
    </row>
    <row r="86" spans="4:6" x14ac:dyDescent="0.25">
      <c r="D86" s="24">
        <v>0.62942323719452076</v>
      </c>
      <c r="E86" s="25" t="s">
        <v>138</v>
      </c>
      <c r="F86" s="14"/>
    </row>
    <row r="87" spans="4:6" x14ac:dyDescent="0.25">
      <c r="D87" s="24">
        <v>7.4773830772602731E-2</v>
      </c>
      <c r="E87" s="25" t="s">
        <v>155</v>
      </c>
      <c r="F87" s="14"/>
    </row>
    <row r="88" spans="4:6" x14ac:dyDescent="0.25">
      <c r="D88" s="15">
        <f>SUM(D57:D87)</f>
        <v>73.912443497452216</v>
      </c>
      <c r="E88" s="11" t="s">
        <v>5</v>
      </c>
      <c r="F88" s="11" t="s">
        <v>101</v>
      </c>
    </row>
    <row r="89" spans="4:6" x14ac:dyDescent="0.25">
      <c r="D89" s="16">
        <f>SUM(D57:D88)</f>
        <v>147.82488699490443</v>
      </c>
      <c r="E89" s="14" t="s">
        <v>5</v>
      </c>
      <c r="F89" s="11" t="s">
        <v>112</v>
      </c>
    </row>
    <row r="90" spans="4:6" x14ac:dyDescent="0.25">
      <c r="D90" s="15">
        <f>D89+D53+D32</f>
        <v>325.48843886378825</v>
      </c>
      <c r="E90" s="11" t="s">
        <v>5</v>
      </c>
      <c r="F90" s="11" t="s">
        <v>102</v>
      </c>
    </row>
    <row r="91" spans="4:6" x14ac:dyDescent="0.25">
      <c r="D91" s="15">
        <f>'נספח 1 '!I47</f>
        <v>182253.72400000002</v>
      </c>
      <c r="E91" s="11" t="s">
        <v>5</v>
      </c>
      <c r="F91" s="1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 </vt:lpstr>
      <vt:lpstr>נספח 2מצרפי</vt:lpstr>
      <vt:lpstr> מצרפי נספח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מורן אלוש</cp:lastModifiedBy>
  <dcterms:created xsi:type="dcterms:W3CDTF">2021-05-13T17:58:03Z</dcterms:created>
  <dcterms:modified xsi:type="dcterms:W3CDTF">2022-03-06T07:58:12Z</dcterms:modified>
</cp:coreProperties>
</file>